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" yWindow="74" windowWidth="13450" windowHeight="11758" tabRatio="687" activeTab="0"/>
  </bookViews>
  <sheets>
    <sheet name="PENSIONADOS" sheetId="1" r:id="rId1"/>
    <sheet name="Hoja1" sheetId="2" r:id="rId2"/>
    <sheet name="PENSIONADOS (2)" sheetId="3" r:id="rId3"/>
    <sheet name="1X1" sheetId="4" r:id="rId4"/>
  </sheets>
  <definedNames>
    <definedName name="_xlnm.Print_Area" localSheetId="3">'1X1'!$A$3:$B$89</definedName>
    <definedName name="_xlnm.Print_Area" localSheetId="0">'PENSIONADOS'!$A$1:$L$171</definedName>
    <definedName name="_xlnm.Print_Area" localSheetId="2">'PENSIONADOS (2)'!$A$1:$L$171</definedName>
  </definedNames>
  <calcPr fullCalcOnLoad="1"/>
</workbook>
</file>

<file path=xl/sharedStrings.xml><?xml version="1.0" encoding="utf-8"?>
<sst xmlns="http://schemas.openxmlformats.org/spreadsheetml/2006/main" count="1412" uniqueCount="497">
  <si>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</si>
  <si>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</si>
  <si>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</si>
  <si>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</si>
  <si>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</si>
  <si>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</si>
  <si>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</si>
  <si>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</si>
  <si>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</si>
  <si>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</si>
  <si>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</si>
  <si>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</si>
  <si>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</si>
  <si>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</si>
  <si>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</si>
  <si>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</si>
  <si>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Pensionado Viudez</t>
  </si>
  <si>
    <t>Pensionado</t>
  </si>
  <si>
    <t>TOTAL</t>
  </si>
  <si>
    <t>HOJA # 2</t>
  </si>
  <si>
    <t>HOJA # 3</t>
  </si>
  <si>
    <t>Jubilado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</si>
  <si>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</si>
  <si>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</si>
  <si>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</si>
  <si>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</si>
  <si>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</si>
  <si>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</si>
  <si>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</si>
  <si>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DEDUCCIONES</t>
  </si>
  <si>
    <t>FONDO AHORRO</t>
  </si>
  <si>
    <t>FA</t>
  </si>
  <si>
    <t>HOJA # 5</t>
  </si>
  <si>
    <t xml:space="preserve"> 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</si>
  <si>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</si>
  <si>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CODIGO</t>
  </si>
  <si>
    <t>A01</t>
  </si>
  <si>
    <t>A02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</si>
  <si>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</si>
  <si>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</si>
  <si>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</si>
  <si>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</si>
  <si>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</si>
  <si>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</si>
  <si>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</si>
  <si>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</si>
  <si>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</si>
  <si>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</si>
  <si>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</si>
  <si>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</si>
  <si>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</si>
  <si>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A18</t>
  </si>
  <si>
    <t>A19</t>
  </si>
  <si>
    <t>A20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</si>
  <si>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</si>
  <si>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</si>
  <si>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</si>
  <si>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</si>
  <si>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</si>
  <si>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</si>
  <si>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</si>
  <si>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</si>
  <si>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</si>
  <si>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</si>
  <si>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</si>
  <si>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</si>
  <si>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</si>
  <si>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</si>
  <si>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</si>
  <si>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</si>
  <si>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</si>
  <si>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</si>
  <si>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</si>
  <si>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</si>
  <si>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</si>
  <si>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</si>
  <si>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</si>
  <si>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</si>
  <si>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</si>
  <si>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</si>
  <si>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</si>
  <si>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</si>
  <si>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</si>
  <si>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</si>
  <si>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</si>
  <si>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</si>
  <si>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</si>
  <si>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</si>
  <si>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</si>
  <si>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</si>
  <si>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</si>
  <si>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</si>
  <si>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</si>
  <si>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</si>
  <si>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</si>
  <si>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</si>
  <si>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</si>
  <si>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</si>
  <si>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</si>
  <si>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</si>
  <si>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</si>
  <si>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</si>
  <si>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</si>
  <si>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</si>
  <si>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</si>
  <si>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</si>
  <si>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</si>
  <si>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</si>
  <si>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</si>
  <si>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</si>
  <si>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</si>
  <si>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</si>
  <si>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</si>
  <si>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</si>
  <si>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</si>
  <si>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</si>
  <si>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</si>
  <si>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</si>
  <si>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</si>
  <si>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</si>
  <si>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</si>
  <si>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</si>
  <si>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</si>
  <si>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</si>
  <si>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</si>
  <si>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</si>
  <si>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</si>
  <si>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A78</t>
  </si>
  <si>
    <t>Lupercio Moreno Manuel</t>
  </si>
  <si>
    <t>A79</t>
  </si>
  <si>
    <t>A80</t>
  </si>
  <si>
    <t>A81</t>
  </si>
  <si>
    <t>A82</t>
  </si>
  <si>
    <t>Orozco Cardona María Agustina</t>
  </si>
  <si>
    <t>Rodríguez Aceves María del Rosario</t>
  </si>
  <si>
    <t>Gutiérrez Moreno María Hermelinda</t>
  </si>
  <si>
    <t>Nuño Almaraz Rosa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</si>
  <si>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</si>
  <si>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</si>
  <si>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</si>
  <si>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</si>
  <si>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</si>
  <si>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</si>
  <si>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</si>
  <si>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</si>
  <si>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</si>
  <si>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</si>
  <si>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</si>
  <si>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</si>
  <si>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</si>
  <si>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Torres Arroyo Sofía</t>
  </si>
  <si>
    <t>Muñoz Mena Antonio</t>
  </si>
  <si>
    <t>Torres Navarro Cecilio</t>
  </si>
  <si>
    <t>Lozano Cortés Lucio</t>
  </si>
  <si>
    <t>Hernández González Salvador</t>
  </si>
  <si>
    <t>Flores Navarro Francisco</t>
  </si>
  <si>
    <t>Hermosillo Torres Rafael</t>
  </si>
  <si>
    <t>Martínez Padilla Alfredo</t>
  </si>
  <si>
    <t>De la Cruz Vera Vidal</t>
  </si>
  <si>
    <t>Ramírez Olivares Salvador</t>
  </si>
  <si>
    <t>Estrada García Ramón</t>
  </si>
  <si>
    <t>Ramírez Tapia Felipe</t>
  </si>
  <si>
    <t>Camarena Vazquez Porfirio</t>
  </si>
  <si>
    <t>HOJA # 7</t>
  </si>
  <si>
    <t xml:space="preserve">Rodriguez Renteria Ramona </t>
  </si>
  <si>
    <t xml:space="preserve">Moran Maldonado Juan Martin </t>
  </si>
  <si>
    <t xml:space="preserve">Villavicencio Urzua Arturo </t>
  </si>
  <si>
    <t xml:space="preserve">Ruiz Ruiz Bernardino </t>
  </si>
  <si>
    <t xml:space="preserve"> Ruiz Ruiz Gregorio</t>
  </si>
  <si>
    <t xml:space="preserve">Jimenez Casillas Luciano  </t>
  </si>
  <si>
    <t xml:space="preserve"> Bustos Ramirez Martha Elba</t>
  </si>
  <si>
    <t xml:space="preserve"> Reynoso Nuño Paula</t>
  </si>
  <si>
    <t xml:space="preserve">Delgadillo Lomeli Ruben </t>
  </si>
  <si>
    <t xml:space="preserve">Jimenez Casillas  Salvador </t>
  </si>
  <si>
    <t xml:space="preserve">Jimenez Valdivia Antonio </t>
  </si>
  <si>
    <t xml:space="preserve">Alvarez Salcedo Ezequiel </t>
  </si>
  <si>
    <t xml:space="preserve">Bernal Montes Francisco </t>
  </si>
  <si>
    <t xml:space="preserve">Becerra Arambula Ignacia </t>
  </si>
  <si>
    <t xml:space="preserve">Vazquez Reynoso J. Guadalupe </t>
  </si>
  <si>
    <t xml:space="preserve">Diaz Medina Joaquin </t>
  </si>
  <si>
    <t xml:space="preserve">Jimenez Valdivia Jose </t>
  </si>
  <si>
    <t xml:space="preserve">Vazquez Reynoso Jose </t>
  </si>
  <si>
    <t xml:space="preserve">Nuño Cervantes Luis </t>
  </si>
  <si>
    <t xml:space="preserve"> Aguirre Gonzalez Emilia</t>
  </si>
  <si>
    <t xml:space="preserve">Rodriguez Camacho Hildeliza </t>
  </si>
  <si>
    <t xml:space="preserve">Padilla Renteria Agustin </t>
  </si>
  <si>
    <t xml:space="preserve">Orozco Neri  J. Refugio </t>
  </si>
  <si>
    <t xml:space="preserve"> Martinez Lujano Antonio</t>
  </si>
  <si>
    <t xml:space="preserve">Gomez Macias Ismael </t>
  </si>
  <si>
    <t xml:space="preserve">Solis Delgadillo Jose Juan </t>
  </si>
  <si>
    <t xml:space="preserve">Aceves Gonzalez Juan </t>
  </si>
  <si>
    <t xml:space="preserve">Vera Gonzalez Lucio </t>
  </si>
  <si>
    <t xml:space="preserve">Ocampo Magallanes Pedro </t>
  </si>
  <si>
    <t>Carrillo Martinez Rafael</t>
  </si>
  <si>
    <t xml:space="preserve">Gonzalez Ramirez Ramon </t>
  </si>
  <si>
    <t xml:space="preserve">Garcia Olivarez Roberto </t>
  </si>
  <si>
    <t>Garcia Murguia Rodolfo</t>
  </si>
  <si>
    <t>Lomeli Limon  Ramon</t>
  </si>
  <si>
    <t xml:space="preserve">Nuño Ruiz Sidronio </t>
  </si>
  <si>
    <t xml:space="preserve">Muñiz Miranda Porfirio </t>
  </si>
  <si>
    <t>Arana Diaz Berenice Del Rosario</t>
  </si>
  <si>
    <t xml:space="preserve">Naranjo Molina Ma. Concepcion </t>
  </si>
  <si>
    <t xml:space="preserve">Navarro Lomeli Ma. Teresa </t>
  </si>
  <si>
    <t xml:space="preserve">Corrales Osorio Maria </t>
  </si>
  <si>
    <t xml:space="preserve">Mendoza Perez Maria Fatima </t>
  </si>
  <si>
    <t xml:space="preserve">Garcia Gonzalez Ramona </t>
  </si>
  <si>
    <t xml:space="preserve"> Maciel Silva Apolonio</t>
  </si>
  <si>
    <t xml:space="preserve">Carrasco Orozco Audon </t>
  </si>
  <si>
    <t xml:space="preserve">Trujillo Garcia  Armando </t>
  </si>
  <si>
    <t xml:space="preserve">Jimenez Padilla Desiderio </t>
  </si>
  <si>
    <t>Mancilla Hernandez Carlos</t>
  </si>
  <si>
    <t xml:space="preserve">Jimenez Nuño Rafael </t>
  </si>
  <si>
    <t>Maldonado Torres Celia</t>
  </si>
  <si>
    <t xml:space="preserve">Rojas Davalos Rocio Leticia </t>
  </si>
  <si>
    <t xml:space="preserve"> Ruiz Ruiz Benjamin</t>
  </si>
  <si>
    <t xml:space="preserve">Maldonado Ramirez Alfonso </t>
  </si>
  <si>
    <t xml:space="preserve">Mendoza Jauregui Catalina </t>
  </si>
  <si>
    <t xml:space="preserve"> Lomeli Chavez Ma. Ines</t>
  </si>
  <si>
    <t xml:space="preserve">Pulido Davalos Sara Alicia </t>
  </si>
  <si>
    <t xml:space="preserve">de la Torre Plascencia Antonio </t>
  </si>
  <si>
    <t xml:space="preserve"> Torres Mercado Emilia</t>
  </si>
  <si>
    <t xml:space="preserve">Garcia Sanchez Teresa </t>
  </si>
  <si>
    <t>PRIMERA QUINCENA ENERO 2020</t>
  </si>
  <si>
    <t xml:space="preserve">A01  </t>
  </si>
  <si>
    <t xml:space="preserve">PADILLA         </t>
  </si>
  <si>
    <t xml:space="preserve">RENTERIA     </t>
  </si>
  <si>
    <t xml:space="preserve">AGUSTIN             </t>
  </si>
  <si>
    <t xml:space="preserve">A02  </t>
  </si>
  <si>
    <t xml:space="preserve">MALDONADO       </t>
  </si>
  <si>
    <t xml:space="preserve">RAMIREZ      </t>
  </si>
  <si>
    <t xml:space="preserve">ALFONSO             </t>
  </si>
  <si>
    <t xml:space="preserve">A04  </t>
  </si>
  <si>
    <t xml:space="preserve">DE LA TORRE     </t>
  </si>
  <si>
    <t xml:space="preserve">PLASCENCIA   </t>
  </si>
  <si>
    <t xml:space="preserve">ANTONIO             </t>
  </si>
  <si>
    <t xml:space="preserve">A05  </t>
  </si>
  <si>
    <t xml:space="preserve">MARTINEZ        </t>
  </si>
  <si>
    <t xml:space="preserve">LUJANO       </t>
  </si>
  <si>
    <t xml:space="preserve">A06  </t>
  </si>
  <si>
    <t xml:space="preserve">MACIEL          </t>
  </si>
  <si>
    <t xml:space="preserve">SILVA        </t>
  </si>
  <si>
    <t xml:space="preserve">APOLONIO            </t>
  </si>
  <si>
    <t xml:space="preserve">A07  </t>
  </si>
  <si>
    <t xml:space="preserve">TRUJILLO        </t>
  </si>
  <si>
    <t xml:space="preserve">GARCIA       </t>
  </si>
  <si>
    <t xml:space="preserve">ARMANDO             </t>
  </si>
  <si>
    <t xml:space="preserve">A08  </t>
  </si>
  <si>
    <t xml:space="preserve">VILLAVICENCIO   </t>
  </si>
  <si>
    <t xml:space="preserve">URZUA        </t>
  </si>
  <si>
    <t xml:space="preserve">ARTURO              </t>
  </si>
  <si>
    <t xml:space="preserve">A09  </t>
  </si>
  <si>
    <t xml:space="preserve">CARRASCO        </t>
  </si>
  <si>
    <t xml:space="preserve">OROZCO       </t>
  </si>
  <si>
    <t xml:space="preserve">AUDON               </t>
  </si>
  <si>
    <t xml:space="preserve">A10  </t>
  </si>
  <si>
    <t xml:space="preserve">RUIZ            </t>
  </si>
  <si>
    <t xml:space="preserve">RUIZ         </t>
  </si>
  <si>
    <t xml:space="preserve">BENJAMIN            </t>
  </si>
  <si>
    <t xml:space="preserve">A11  </t>
  </si>
  <si>
    <t xml:space="preserve">BERNARDINO          </t>
  </si>
  <si>
    <t xml:space="preserve">A12  </t>
  </si>
  <si>
    <t xml:space="preserve">MANCILLA        </t>
  </si>
  <si>
    <t xml:space="preserve">HERNANDEZ    </t>
  </si>
  <si>
    <t xml:space="preserve">CARLOS              </t>
  </si>
  <si>
    <t xml:space="preserve">A13  </t>
  </si>
  <si>
    <t xml:space="preserve">TORRES       </t>
  </si>
  <si>
    <t xml:space="preserve">CELIA               </t>
  </si>
  <si>
    <t xml:space="preserve">A14  </t>
  </si>
  <si>
    <t xml:space="preserve">JIMENEZ         </t>
  </si>
  <si>
    <t xml:space="preserve">PADILLA      </t>
  </si>
  <si>
    <t xml:space="preserve">DESIDERIO           </t>
  </si>
  <si>
    <t xml:space="preserve">A15  </t>
  </si>
  <si>
    <t xml:space="preserve">TORRES          </t>
  </si>
  <si>
    <t xml:space="preserve">MERCADO      </t>
  </si>
  <si>
    <t xml:space="preserve">EMILIA              </t>
  </si>
  <si>
    <t xml:space="preserve">A16  </t>
  </si>
  <si>
    <t xml:space="preserve">ALVAREZ         </t>
  </si>
  <si>
    <t xml:space="preserve">SALCEDO      </t>
  </si>
  <si>
    <t xml:space="preserve">EZEQUIEL            </t>
  </si>
  <si>
    <t xml:space="preserve">A18  </t>
  </si>
  <si>
    <t xml:space="preserve">GREGORIO            </t>
  </si>
  <si>
    <t xml:space="preserve">A19  </t>
  </si>
  <si>
    <t xml:space="preserve">BECERRA         </t>
  </si>
  <si>
    <t xml:space="preserve">ARAMBULA     </t>
  </si>
  <si>
    <t xml:space="preserve">IGNACIA             </t>
  </si>
  <si>
    <t xml:space="preserve">A20  </t>
  </si>
  <si>
    <t xml:space="preserve">GOMEZ           </t>
  </si>
  <si>
    <t xml:space="preserve">MACIAS       </t>
  </si>
  <si>
    <t xml:space="preserve">ISMAEL              </t>
  </si>
  <si>
    <t xml:space="preserve">A23  </t>
  </si>
  <si>
    <t xml:space="preserve">VAZQUEZ         </t>
  </si>
  <si>
    <t xml:space="preserve">REYNOSO      </t>
  </si>
  <si>
    <t xml:space="preserve">J  GUADALUPE        </t>
  </si>
  <si>
    <t xml:space="preserve">A24  </t>
  </si>
  <si>
    <t xml:space="preserve">OROZCO          </t>
  </si>
  <si>
    <t xml:space="preserve">NERI         </t>
  </si>
  <si>
    <t xml:space="preserve">J  REFUGIO          </t>
  </si>
  <si>
    <t xml:space="preserve">A25  </t>
  </si>
  <si>
    <t xml:space="preserve">VALDIVIA     </t>
  </si>
  <si>
    <t xml:space="preserve">JOSE                </t>
  </si>
  <si>
    <t xml:space="preserve">A26  </t>
  </si>
  <si>
    <t xml:space="preserve">SOLIS           </t>
  </si>
  <si>
    <t xml:space="preserve">DELGADILLO   </t>
  </si>
  <si>
    <t xml:space="preserve">JOSE JUAN           </t>
  </si>
  <si>
    <t xml:space="preserve">A27  </t>
  </si>
  <si>
    <t xml:space="preserve">MORAN           </t>
  </si>
  <si>
    <t xml:space="preserve">MALDONADO    </t>
  </si>
  <si>
    <t xml:space="preserve">JUAN MARTIN         </t>
  </si>
  <si>
    <t xml:space="preserve">A28  </t>
  </si>
  <si>
    <t xml:space="preserve">CASILLAS     </t>
  </si>
  <si>
    <t xml:space="preserve">LUCIANO             </t>
  </si>
  <si>
    <t xml:space="preserve">A29  </t>
  </si>
  <si>
    <t xml:space="preserve">VERA            </t>
  </si>
  <si>
    <t xml:space="preserve">GONZALEZ     </t>
  </si>
  <si>
    <t xml:space="preserve">LUCIO               </t>
  </si>
  <si>
    <t xml:space="preserve">A30  </t>
  </si>
  <si>
    <t xml:space="preserve">MENDOZA         </t>
  </si>
  <si>
    <t xml:space="preserve">PEREZ        </t>
  </si>
  <si>
    <t xml:space="preserve">MARIA FATIMA        </t>
  </si>
  <si>
    <t xml:space="preserve">A31  </t>
  </si>
  <si>
    <t xml:space="preserve">BUSTOS          </t>
  </si>
  <si>
    <t xml:space="preserve">MARTHA ELBA         </t>
  </si>
  <si>
    <t xml:space="preserve">A32  </t>
  </si>
  <si>
    <t xml:space="preserve">REYNOSO         </t>
  </si>
  <si>
    <t xml:space="preserve">NUNO         </t>
  </si>
  <si>
    <t xml:space="preserve">PAULA               </t>
  </si>
  <si>
    <t xml:space="preserve">A33  </t>
  </si>
  <si>
    <t xml:space="preserve">OCAMPO          </t>
  </si>
  <si>
    <t xml:space="preserve">MAGALLANES   </t>
  </si>
  <si>
    <t xml:space="preserve">PEDRO               </t>
  </si>
  <si>
    <t xml:space="preserve">A35  </t>
  </si>
  <si>
    <t xml:space="preserve">MUNIZ           </t>
  </si>
  <si>
    <t xml:space="preserve">MIRANDA      </t>
  </si>
  <si>
    <t xml:space="preserve">PORFIRIO            </t>
  </si>
  <si>
    <t xml:space="preserve">A36  </t>
  </si>
  <si>
    <t xml:space="preserve">CARRILLO        </t>
  </si>
  <si>
    <t xml:space="preserve">MARTINEZ     </t>
  </si>
  <si>
    <t xml:space="preserve">RAFAEL              </t>
  </si>
  <si>
    <t xml:space="preserve">A37  </t>
  </si>
  <si>
    <t xml:space="preserve">A38  </t>
  </si>
  <si>
    <t xml:space="preserve">LOMELI          </t>
  </si>
  <si>
    <t xml:space="preserve">LIMON        </t>
  </si>
  <si>
    <t xml:space="preserve">RAMON               </t>
  </si>
  <si>
    <t xml:space="preserve">A39  </t>
  </si>
  <si>
    <t xml:space="preserve">ROJAS           </t>
  </si>
  <si>
    <t xml:space="preserve">DAVALOS      </t>
  </si>
  <si>
    <t xml:space="preserve">ROCIO LETICIA       </t>
  </si>
  <si>
    <t xml:space="preserve">A40  </t>
  </si>
  <si>
    <t xml:space="preserve">SALVADOR            </t>
  </si>
  <si>
    <t xml:space="preserve">A41  </t>
  </si>
  <si>
    <t xml:space="preserve">NUNO            </t>
  </si>
  <si>
    <t xml:space="preserve">SIDRONIO            </t>
  </si>
  <si>
    <t xml:space="preserve">A42  </t>
  </si>
  <si>
    <t xml:space="preserve">CERVANTES    </t>
  </si>
  <si>
    <t xml:space="preserve">LUIS                </t>
  </si>
  <si>
    <t xml:space="preserve">A43  </t>
  </si>
  <si>
    <t xml:space="preserve">PULIDO          </t>
  </si>
  <si>
    <t xml:space="preserve">SARA ALICIA         </t>
  </si>
  <si>
    <t>DIAZ     </t>
  </si>
  <si>
    <t>MEDINA  </t>
  </si>
  <si>
    <t>JOAQUIN       </t>
  </si>
  <si>
    <t>NARANJO  </t>
  </si>
  <si>
    <t>MOLINA  </t>
  </si>
  <si>
    <t>MA  CONCEPCION</t>
  </si>
  <si>
    <t>CORRALES </t>
  </si>
  <si>
    <t>OSORIO  </t>
  </si>
  <si>
    <t>MARIA         </t>
  </si>
  <si>
    <t>GARCIA   </t>
  </si>
  <si>
    <t>OLIVAREZ</t>
  </si>
  <si>
    <t>ROBERTO       </t>
  </si>
  <si>
    <t>DELGADILLO</t>
  </si>
  <si>
    <t>LOMELI  </t>
  </si>
  <si>
    <t>RUBEN         </t>
  </si>
  <si>
    <t>SANCHEZ </t>
  </si>
  <si>
    <t>TERESA        </t>
  </si>
  <si>
    <t>GARCIA</t>
  </si>
  <si>
    <t>MURGUIA</t>
  </si>
  <si>
    <t>RODOLFO</t>
  </si>
  <si>
    <t>60574910755</t>
  </si>
  <si>
    <t xml:space="preserve">A51           </t>
  </si>
  <si>
    <t>ACEVES</t>
  </si>
  <si>
    <t>GONZALEZ</t>
  </si>
  <si>
    <t>JUAN</t>
  </si>
  <si>
    <t xml:space="preserve">56733537425       </t>
  </si>
  <si>
    <t xml:space="preserve">A52           </t>
  </si>
  <si>
    <t>JIMENEZ</t>
  </si>
  <si>
    <t>VALDIVIA</t>
  </si>
  <si>
    <t>ANTONIO</t>
  </si>
  <si>
    <t xml:space="preserve">56733537396       </t>
  </si>
  <si>
    <t>ARANA</t>
  </si>
  <si>
    <t>DIAZ</t>
  </si>
  <si>
    <t>BERENICE DEL ROSARIO</t>
  </si>
  <si>
    <t>JAUREGUI</t>
  </si>
  <si>
    <t>CATALINA</t>
  </si>
  <si>
    <t xml:space="preserve">A55           </t>
  </si>
  <si>
    <t>AGUIRRE</t>
  </si>
  <si>
    <t>EMILIA</t>
  </si>
  <si>
    <t xml:space="preserve">56733537408       </t>
  </si>
  <si>
    <t>BERNAL</t>
  </si>
  <si>
    <t>X</t>
  </si>
  <si>
    <t>FRANCISCO</t>
  </si>
  <si>
    <t xml:space="preserve">A57           </t>
  </si>
  <si>
    <t>RODRIGUEZ</t>
  </si>
  <si>
    <t>CAMACHO</t>
  </si>
  <si>
    <t>HIDELIZA</t>
  </si>
  <si>
    <t xml:space="preserve">56733570558       </t>
  </si>
  <si>
    <t xml:space="preserve">A58           </t>
  </si>
  <si>
    <t>VAZQUEZ</t>
  </si>
  <si>
    <t>REYNOSO</t>
  </si>
  <si>
    <t>JOSE</t>
  </si>
  <si>
    <t xml:space="preserve">56733537411       </t>
  </si>
  <si>
    <t>CHAVEZ</t>
  </si>
  <si>
    <t>MA INES</t>
  </si>
  <si>
    <t xml:space="preserve">A60           </t>
  </si>
  <si>
    <t>NAVARRO</t>
  </si>
  <si>
    <t>LOMELI</t>
  </si>
  <si>
    <t>MA TERESA</t>
  </si>
  <si>
    <t xml:space="preserve">56733537439       </t>
  </si>
  <si>
    <t xml:space="preserve">A61           </t>
  </si>
  <si>
    <t>RAMIREZ</t>
  </si>
  <si>
    <t>RAMON</t>
  </si>
  <si>
    <t xml:space="preserve">56733570561       </t>
  </si>
  <si>
    <t>RAMONA</t>
  </si>
  <si>
    <t>GUTIERREZ</t>
  </si>
  <si>
    <t>J  JESUS</t>
  </si>
  <si>
    <t>DE LIRA</t>
  </si>
  <si>
    <t>NUNEZ</t>
  </si>
  <si>
    <t>EMILIO</t>
  </si>
  <si>
    <t>CARBAJAL</t>
  </si>
  <si>
    <t>CAMARENA</t>
  </si>
  <si>
    <t>MA  BEATRIZ</t>
  </si>
  <si>
    <t>BARVA</t>
  </si>
  <si>
    <t>TRUJILLO</t>
  </si>
  <si>
    <t>AREVALOS</t>
  </si>
  <si>
    <t>MA. TERESA</t>
  </si>
  <si>
    <t>56743647527</t>
  </si>
  <si>
    <t>ARAMBULA</t>
  </si>
  <si>
    <t>NUNO</t>
  </si>
  <si>
    <t>RITA</t>
  </si>
  <si>
    <t>DOMINGUEZ</t>
  </si>
  <si>
    <t>CRISTOBAL</t>
  </si>
  <si>
    <t>SERRATOS</t>
  </si>
  <si>
    <t>MARTINEZ</t>
  </si>
  <si>
    <t>HERRERA</t>
  </si>
  <si>
    <t>PEREZ</t>
  </si>
  <si>
    <t>DAVID</t>
  </si>
  <si>
    <t>DE LOZA</t>
  </si>
  <si>
    <t>YLARIO</t>
  </si>
  <si>
    <t>MURILLO</t>
  </si>
  <si>
    <t>TAPIA</t>
  </si>
  <si>
    <t>CALDERON</t>
  </si>
  <si>
    <t>LOPEZ</t>
  </si>
  <si>
    <t>J  NIEVES</t>
  </si>
  <si>
    <t>56731785165</t>
  </si>
  <si>
    <t>LUPERCIO</t>
  </si>
  <si>
    <t>MORENO</t>
  </si>
  <si>
    <t>MANUEL</t>
  </si>
  <si>
    <t>CARDONA</t>
  </si>
  <si>
    <t>MARIA AGUSTINA</t>
  </si>
  <si>
    <t>MARIA DEL ROSARIO</t>
  </si>
  <si>
    <t>MARIA HERMELINDA</t>
  </si>
  <si>
    <t>NUÑO</t>
  </si>
  <si>
    <t>ALMARAZ</t>
  </si>
  <si>
    <t>ROSA</t>
  </si>
  <si>
    <t>ARROYO</t>
  </si>
  <si>
    <t>SOFIA</t>
  </si>
  <si>
    <t>56731815504</t>
  </si>
  <si>
    <t xml:space="preserve">MUÑOZ </t>
  </si>
  <si>
    <t xml:space="preserve">MENA </t>
  </si>
  <si>
    <t>56731782445</t>
  </si>
  <si>
    <t>CECILIO</t>
  </si>
  <si>
    <t>56731783255</t>
  </si>
  <si>
    <t xml:space="preserve">LOZANO </t>
  </si>
  <si>
    <t>CORTES</t>
  </si>
  <si>
    <t>56731783437</t>
  </si>
  <si>
    <t xml:space="preserve">FLORES </t>
  </si>
  <si>
    <t>56731783224</t>
  </si>
  <si>
    <t>HERMOSILLO</t>
  </si>
  <si>
    <t>56731783775</t>
  </si>
  <si>
    <t>ALFREDO</t>
  </si>
  <si>
    <t>56731785515</t>
  </si>
  <si>
    <t>DE LA CRUZ</t>
  </si>
  <si>
    <t>VERA</t>
  </si>
  <si>
    <t>VIDAL</t>
  </si>
  <si>
    <t>56731783454</t>
  </si>
  <si>
    <t>OLIVARES</t>
  </si>
  <si>
    <t>56731786481</t>
  </si>
  <si>
    <t xml:space="preserve">ESTRADA </t>
  </si>
  <si>
    <t>56731786862</t>
  </si>
  <si>
    <t>FELIPE</t>
  </si>
  <si>
    <t>56731783210</t>
  </si>
  <si>
    <t>AGUINALDO</t>
  </si>
  <si>
    <t>1RA Y 2DA DICIEMBRE</t>
  </si>
  <si>
    <t>PENDIENTES DE FIRMA PENSIONADOS</t>
  </si>
  <si>
    <t>A96</t>
  </si>
  <si>
    <t>Maldonado Jimenez Irma Leticia</t>
  </si>
  <si>
    <t>SEGUNDA QUINCENA ABRIL 2020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</si>
</sst>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[$-80A]dddd\,\ d&quot; de &quot;mmmm&quot; de &quot;yyyy"/>
  </numFmts>
  <fonts count="61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indexed="8"/>
      <name val="Leelawade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  <font>
      <sz val="11"/>
      <color theme="1"/>
      <name val="Leelawade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tted"/>
      <right style="dotted"/>
      <top style="dotted"/>
      <bottom style="dotted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99">
    <xf numFmtId="0" fontId="0" fillId="0" borderId="0" xfId="0" applyAlignment="1">
      <alignment/>
    </xf>
    <xf numFmtId="164" fontId="0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9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9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9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5" applyFont="1" applyFill="1" applyBorder="1" applyAlignment="1">
      <alignment vertical="center"/>
      <protection/>
    </xf>
    <xf numFmtId="0" fontId="9" fillId="0" borderId="12" xfId="55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5" applyFont="1" applyBorder="1" applyAlignment="1">
      <alignment vertical="center"/>
      <protection/>
    </xf>
    <xf numFmtId="0" fontId="3" fillId="0" borderId="15" xfId="49" applyNumberFormat="1" applyFont="1" applyFill="1" applyBorder="1" applyAlignment="1" applyProtection="1">
      <alignment horizontal="center"/>
      <protection/>
    </xf>
    <xf numFmtId="164" fontId="3" fillId="0" borderId="16" xfId="49" applyFont="1" applyFill="1" applyBorder="1" applyAlignment="1" applyProtection="1">
      <alignment/>
      <protection/>
    </xf>
    <xf numFmtId="164" fontId="3" fillId="0" borderId="16" xfId="49" applyFont="1" applyFill="1" applyBorder="1" applyAlignment="1" applyProtection="1">
      <alignment horizontal="center"/>
      <protection/>
    </xf>
    <xf numFmtId="164" fontId="3" fillId="0" borderId="17" xfId="49" applyFont="1" applyFill="1" applyBorder="1" applyAlignment="1" applyProtection="1">
      <alignment horizontal="center"/>
      <protection/>
    </xf>
    <xf numFmtId="0" fontId="3" fillId="0" borderId="12" xfId="55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9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NumberFormat="1" applyAlignment="1">
      <alignment/>
    </xf>
    <xf numFmtId="3" fontId="56" fillId="0" borderId="0" xfId="0" applyNumberFormat="1" applyFont="1" applyAlignment="1">
      <alignment/>
    </xf>
    <xf numFmtId="164" fontId="56" fillId="0" borderId="0" xfId="49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43" fontId="56" fillId="0" borderId="0" xfId="0" applyNumberFormat="1" applyFont="1" applyAlignment="1">
      <alignment/>
    </xf>
    <xf numFmtId="164" fontId="57" fillId="0" borderId="0" xfId="49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9" applyNumberFormat="1" applyFont="1" applyFill="1" applyBorder="1" applyAlignment="1" applyProtection="1">
      <alignment/>
      <protection/>
    </xf>
    <xf numFmtId="3" fontId="3" fillId="0" borderId="25" xfId="49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9" applyNumberFormat="1" applyFont="1" applyFill="1" applyBorder="1" applyAlignment="1" applyProtection="1">
      <alignment/>
      <protection/>
    </xf>
    <xf numFmtId="3" fontId="0" fillId="0" borderId="0" xfId="49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6" fillId="0" borderId="0" xfId="49" applyNumberFormat="1" applyFont="1" applyFill="1" applyBorder="1" applyAlignment="1" applyProtection="1">
      <alignment/>
      <protection/>
    </xf>
    <xf numFmtId="3" fontId="58" fillId="0" borderId="0" xfId="0" applyNumberFormat="1" applyFont="1" applyAlignment="1">
      <alignment/>
    </xf>
    <xf numFmtId="3" fontId="11" fillId="0" borderId="0" xfId="49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5" applyFont="1" applyFill="1" applyBorder="1" applyAlignment="1">
      <alignment vertical="center"/>
      <protection/>
    </xf>
    <xf numFmtId="164" fontId="2" fillId="0" borderId="0" xfId="49" applyFont="1" applyFill="1" applyBorder="1" applyAlignment="1" applyProtection="1">
      <alignment horizontal="center" vertical="center"/>
      <protection/>
    </xf>
    <xf numFmtId="3" fontId="2" fillId="0" borderId="0" xfId="49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169" fontId="3" fillId="0" borderId="12" xfId="0" applyNumberFormat="1" applyFont="1" applyBorder="1" applyAlignment="1">
      <alignment/>
    </xf>
    <xf numFmtId="169" fontId="3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/>
      <protection/>
    </xf>
    <xf numFmtId="169" fontId="3" fillId="0" borderId="12" xfId="49" applyNumberFormat="1" applyFont="1" applyFill="1" applyBorder="1" applyAlignment="1" applyProtection="1">
      <alignment horizontal="center"/>
      <protection/>
    </xf>
    <xf numFmtId="169" fontId="9" fillId="0" borderId="12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 vertical="center"/>
      <protection/>
    </xf>
    <xf numFmtId="169" fontId="3" fillId="0" borderId="26" xfId="49" applyNumberFormat="1" applyFont="1" applyFill="1" applyBorder="1" applyAlignment="1" applyProtection="1">
      <alignment horizontal="center"/>
      <protection/>
    </xf>
    <xf numFmtId="0" fontId="59" fillId="0" borderId="12" xfId="55" applyFont="1" applyFill="1" applyBorder="1" applyAlignment="1">
      <alignment vertical="center"/>
      <protection/>
    </xf>
    <xf numFmtId="0" fontId="59" fillId="0" borderId="12" xfId="55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169" fontId="9" fillId="37" borderId="26" xfId="49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6" fillId="0" borderId="2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0" xfId="0" applyFont="1" applyBorder="1" applyAlignment="1">
      <alignment horizontal="left"/>
    </xf>
    <xf numFmtId="169" fontId="2" fillId="0" borderId="31" xfId="49" applyNumberFormat="1" applyFont="1" applyFill="1" applyBorder="1" applyAlignment="1" applyProtection="1">
      <alignment/>
      <protection/>
    </xf>
    <xf numFmtId="169" fontId="2" fillId="0" borderId="32" xfId="49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8" xfId="0" applyFont="1" applyBorder="1" applyAlignment="1">
      <alignment/>
    </xf>
    <xf numFmtId="3" fontId="3" fillId="0" borderId="36" xfId="49" applyNumberFormat="1" applyFont="1" applyFill="1" applyBorder="1" applyAlignment="1" applyProtection="1">
      <alignment/>
      <protection/>
    </xf>
    <xf numFmtId="169" fontId="2" fillId="0" borderId="37" xfId="49" applyNumberFormat="1" applyFont="1" applyFill="1" applyBorder="1" applyAlignment="1" applyProtection="1">
      <alignment horizontal="center" vertical="center"/>
      <protection/>
    </xf>
    <xf numFmtId="164" fontId="3" fillId="0" borderId="0" xfId="49" applyFont="1" applyFill="1" applyBorder="1" applyAlignment="1" applyProtection="1">
      <alignment vertical="center"/>
      <protection/>
    </xf>
    <xf numFmtId="164" fontId="2" fillId="0" borderId="0" xfId="49" applyFont="1" applyFill="1" applyBorder="1" applyAlignment="1" applyProtection="1">
      <alignment vertical="center"/>
      <protection/>
    </xf>
    <xf numFmtId="169" fontId="2" fillId="0" borderId="0" xfId="49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8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/>
    </xf>
    <xf numFmtId="169" fontId="2" fillId="0" borderId="40" xfId="49" applyNumberFormat="1" applyFont="1" applyFill="1" applyBorder="1" applyAlignment="1" applyProtection="1">
      <alignment horizontal="center"/>
      <protection/>
    </xf>
    <xf numFmtId="169" fontId="3" fillId="0" borderId="12" xfId="55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5" applyNumberFormat="1" applyFont="1" applyFill="1" applyBorder="1" applyAlignment="1">
      <alignment vertical="center"/>
      <protection/>
    </xf>
    <xf numFmtId="169" fontId="9" fillId="0" borderId="12" xfId="55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/>
    </xf>
    <xf numFmtId="164" fontId="2" fillId="0" borderId="41" xfId="49" applyFont="1" applyFill="1" applyBorder="1" applyAlignment="1" applyProtection="1">
      <alignment/>
      <protection/>
    </xf>
    <xf numFmtId="0" fontId="3" fillId="0" borderId="0" xfId="0" applyFont="1" applyBorder="1" applyAlignment="1">
      <alignment vertical="center"/>
    </xf>
    <xf numFmtId="165" fontId="2" fillId="0" borderId="42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9" fontId="3" fillId="0" borderId="0" xfId="0" applyNumberFormat="1" applyFont="1" applyAlignment="1">
      <alignment horizontal="center" vertical="center"/>
    </xf>
    <xf numFmtId="169" fontId="3" fillId="0" borderId="12" xfId="0" applyNumberFormat="1" applyFont="1" applyBorder="1" applyAlignment="1">
      <alignment horizontal="left"/>
    </xf>
    <xf numFmtId="169" fontId="3" fillId="37" borderId="12" xfId="0" applyNumberFormat="1" applyFont="1" applyFill="1" applyBorder="1" applyAlignment="1">
      <alignment horizontal="center"/>
    </xf>
    <xf numFmtId="169" fontId="9" fillId="37" borderId="12" xfId="49" applyNumberFormat="1" applyFont="1" applyFill="1" applyBorder="1" applyAlignment="1" applyProtection="1">
      <alignment horizontal="center" vertical="center"/>
      <protection/>
    </xf>
    <xf numFmtId="169" fontId="3" fillId="0" borderId="12" xfId="49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left"/>
    </xf>
    <xf numFmtId="1" fontId="60" fillId="0" borderId="43" xfId="0" applyNumberFormat="1" applyFont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55" applyFont="1" applyFill="1" applyBorder="1" applyAlignment="1">
      <alignment vertical="center"/>
      <protection/>
    </xf>
    <xf numFmtId="164" fontId="12" fillId="0" borderId="0" xfId="49" applyFont="1" applyFill="1" applyBorder="1" applyAlignment="1" applyProtection="1">
      <alignment/>
      <protection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38" borderId="51" xfId="0" applyFont="1" applyFill="1" applyBorder="1" applyAlignment="1">
      <alignment horizontal="center"/>
    </xf>
    <xf numFmtId="0" fontId="2" fillId="38" borderId="16" xfId="0" applyFont="1" applyFill="1" applyBorder="1" applyAlignment="1">
      <alignment horizontal="center"/>
    </xf>
    <xf numFmtId="0" fontId="2" fillId="38" borderId="52" xfId="0" applyFont="1" applyFill="1" applyBorder="1" applyAlignment="1">
      <alignment horizontal="center"/>
    </xf>
    <xf numFmtId="164" fontId="2" fillId="0" borderId="15" xfId="49" applyFont="1" applyFill="1" applyBorder="1" applyAlignment="1" applyProtection="1">
      <alignment horizontal="center"/>
      <protection/>
    </xf>
    <xf numFmtId="164" fontId="2" fillId="0" borderId="46" xfId="49" applyFont="1" applyFill="1" applyBorder="1" applyAlignment="1" applyProtection="1">
      <alignment horizontal="center"/>
      <protection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" fontId="6" fillId="0" borderId="61" xfId="0" applyNumberFormat="1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164" fontId="2" fillId="0" borderId="14" xfId="49" applyFont="1" applyFill="1" applyBorder="1" applyAlignment="1" applyProtection="1">
      <alignment horizontal="center"/>
      <protection/>
    </xf>
    <xf numFmtId="164" fontId="2" fillId="0" borderId="65" xfId="49" applyFont="1" applyFill="1" applyBorder="1" applyAlignment="1" applyProtection="1">
      <alignment horizontal="center"/>
      <protection/>
    </xf>
    <xf numFmtId="164" fontId="2" fillId="0" borderId="66" xfId="49" applyFont="1" applyFill="1" applyBorder="1" applyAlignment="1" applyProtection="1">
      <alignment horizontal="center"/>
      <protection/>
    </xf>
    <xf numFmtId="164" fontId="2" fillId="0" borderId="67" xfId="49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/>
    </xf>
    <xf numFmtId="0" fontId="2" fillId="38" borderId="0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6" fillId="0" borderId="56" xfId="0" applyNumberFormat="1" applyFont="1" applyBorder="1" applyAlignment="1">
      <alignment horizontal="center" vertical="center" wrapText="1"/>
    </xf>
    <xf numFmtId="3" fontId="6" fillId="0" borderId="57" xfId="0" applyNumberFormat="1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164" fontId="2" fillId="0" borderId="71" xfId="49" applyFont="1" applyFill="1" applyBorder="1" applyAlignment="1" applyProtection="1">
      <alignment horizontal="center"/>
      <protection/>
    </xf>
    <xf numFmtId="164" fontId="2" fillId="0" borderId="32" xfId="49" applyFont="1" applyFill="1" applyBorder="1" applyAlignment="1" applyProtection="1">
      <alignment horizontal="center"/>
      <protection/>
    </xf>
    <xf numFmtId="0" fontId="12" fillId="0" borderId="72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~988511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73</xdr:row>
      <xdr:rowOff>9525</xdr:rowOff>
    </xdr:from>
    <xdr:to>
      <xdr:col>2</xdr:col>
      <xdr:colOff>1152525</xdr:colOff>
      <xdr:row>75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26982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99</xdr:row>
      <xdr:rowOff>38100</xdr:rowOff>
    </xdr:from>
    <xdr:to>
      <xdr:col>2</xdr:col>
      <xdr:colOff>1076325</xdr:colOff>
      <xdr:row>102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66135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125</xdr:row>
      <xdr:rowOff>9525</xdr:rowOff>
    </xdr:from>
    <xdr:to>
      <xdr:col>2</xdr:col>
      <xdr:colOff>1095375</xdr:colOff>
      <xdr:row>128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203382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148</xdr:row>
      <xdr:rowOff>9525</xdr:rowOff>
    </xdr:from>
    <xdr:to>
      <xdr:col>2</xdr:col>
      <xdr:colOff>1095375</xdr:colOff>
      <xdr:row>151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36820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46</xdr:row>
      <xdr:rowOff>57150</xdr:rowOff>
    </xdr:from>
    <xdr:to>
      <xdr:col>2</xdr:col>
      <xdr:colOff>1095375</xdr:colOff>
      <xdr:row>49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849725"/>
          <a:ext cx="533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74</xdr:row>
      <xdr:rowOff>9525</xdr:rowOff>
    </xdr:from>
    <xdr:to>
      <xdr:col>2</xdr:col>
      <xdr:colOff>1152525</xdr:colOff>
      <xdr:row>76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326975"/>
          <a:ext cx="590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23</xdr:row>
      <xdr:rowOff>152400</xdr:rowOff>
    </xdr:from>
    <xdr:to>
      <xdr:col>2</xdr:col>
      <xdr:colOff>952500</xdr:colOff>
      <xdr:row>26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591550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100</xdr:row>
      <xdr:rowOff>38100</xdr:rowOff>
    </xdr:from>
    <xdr:to>
      <xdr:col>2</xdr:col>
      <xdr:colOff>1076325</xdr:colOff>
      <xdr:row>103</xdr:row>
      <xdr:rowOff>19050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3451800"/>
          <a:ext cx="514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126</xdr:row>
      <xdr:rowOff>9525</xdr:rowOff>
    </xdr:from>
    <xdr:to>
      <xdr:col>2</xdr:col>
      <xdr:colOff>1095375</xdr:colOff>
      <xdr:row>129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41824275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552450</xdr:colOff>
      <xdr:row>149</xdr:row>
      <xdr:rowOff>9525</xdr:rowOff>
    </xdr:from>
    <xdr:to>
      <xdr:col>2</xdr:col>
      <xdr:colOff>1095375</xdr:colOff>
      <xdr:row>152</xdr:row>
      <xdr:rowOff>28575</xdr:rowOff>
    </xdr:to>
    <xdr:pic>
      <xdr:nvPicPr>
        <xdr:cNvPr id="7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01586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7"/>
  <sheetViews>
    <sheetView tabSelected="1" zoomScalePageLayoutView="0" workbookViewId="0" topLeftCell="A153">
      <selection activeCell="L179" sqref="L179"/>
    </sheetView>
  </sheetViews>
  <sheetFormatPr defaultColWidth="11.421875" defaultRowHeight="12.75"/>
  <cols>
    <col min="1" max="2" width="3.8515625" style="0" customWidth="1"/>
    <col min="3" max="3" width="26.140625" style="0" customWidth="1"/>
    <col min="4" max="4" width="16.28125" style="0" customWidth="1"/>
    <col min="5" max="5" width="14.7109375" style="1" customWidth="1"/>
    <col min="6" max="6" width="7.8515625" style="0" customWidth="1"/>
    <col min="7" max="7" width="7.00390625" style="2" customWidth="1"/>
    <col min="8" max="8" width="8.57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496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29</v>
      </c>
      <c r="H5" s="186"/>
      <c r="I5" s="186"/>
      <c r="J5" s="187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7" t="s">
        <v>11</v>
      </c>
      <c r="L6" s="182" t="s">
        <v>12</v>
      </c>
    </row>
    <row r="7" spans="1:12" ht="12" customHeight="1" thickBot="1">
      <c r="A7" s="47" t="s">
        <v>13</v>
      </c>
      <c r="B7" s="167"/>
      <c r="C7" s="179"/>
      <c r="D7" s="188"/>
      <c r="E7" s="181"/>
      <c r="F7" s="180"/>
      <c r="G7" s="181"/>
      <c r="H7" s="181"/>
      <c r="I7" s="181"/>
      <c r="J7" s="181"/>
      <c r="K7" s="178"/>
      <c r="L7" s="183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21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/>
      <c r="O9" s="133"/>
      <c r="Q9" s="133"/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21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/>
      <c r="O10" s="133"/>
      <c r="Q10" s="133"/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21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/>
      <c r="O11" s="133"/>
      <c r="Q11" s="133"/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21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/>
      <c r="O12" s="133"/>
      <c r="Q12" s="133"/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21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/>
      <c r="O13" s="133"/>
      <c r="Q13" s="133"/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21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/>
      <c r="O14" s="133"/>
      <c r="Q14" s="133"/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21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/>
      <c r="O15" s="133"/>
      <c r="Q15" s="133"/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21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/>
      <c r="O16" s="133"/>
      <c r="Q16" s="133"/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21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/>
      <c r="O17" s="133"/>
      <c r="Q17" s="133"/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21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/>
      <c r="O18" s="133"/>
      <c r="Q18" s="133"/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21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/>
      <c r="O19" s="133"/>
      <c r="Q19" s="133"/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21">
        <v>2632</v>
      </c>
      <c r="F20" s="79"/>
      <c r="G20" s="80"/>
      <c r="H20" s="79">
        <v>1000</v>
      </c>
      <c r="I20" s="81"/>
      <c r="J20" s="81"/>
      <c r="K20" s="79">
        <f>SUM(E20:F20)-SUM(G20:J20)</f>
        <v>1632</v>
      </c>
      <c r="L20" s="135"/>
      <c r="M20">
        <v>1</v>
      </c>
      <c r="N20" s="133"/>
      <c r="O20" s="133"/>
      <c r="Q20" s="133"/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21">
        <v>2072</v>
      </c>
      <c r="F21" s="79"/>
      <c r="G21" s="137"/>
      <c r="H21" s="83"/>
      <c r="I21" s="84"/>
      <c r="J21" s="83"/>
      <c r="K21" s="83">
        <f>SUM(E21:F21)-SUM(G21:J21)</f>
        <v>2072</v>
      </c>
      <c r="L21" s="82"/>
      <c r="M21">
        <v>1</v>
      </c>
      <c r="N21" s="133"/>
      <c r="O21" s="133"/>
      <c r="Q21" s="133"/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1" ref="E22:K22">SUM(E9:E21)</f>
        <v>60472</v>
      </c>
      <c r="F22" s="123">
        <f t="shared" si="1"/>
        <v>0</v>
      </c>
      <c r="G22" s="123">
        <f t="shared" si="1"/>
        <v>0</v>
      </c>
      <c r="H22" s="100">
        <f t="shared" si="1"/>
        <v>1000</v>
      </c>
      <c r="I22" s="100">
        <f t="shared" si="1"/>
        <v>0</v>
      </c>
      <c r="J22" s="100">
        <f t="shared" si="1"/>
        <v>0</v>
      </c>
      <c r="K22" s="100">
        <f t="shared" si="1"/>
        <v>59472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496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29</v>
      </c>
      <c r="H29" s="186"/>
      <c r="I29" s="186"/>
      <c r="J29" s="187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7" t="s">
        <v>11</v>
      </c>
      <c r="L30" s="182" t="s">
        <v>12</v>
      </c>
      <c r="Q30" s="133"/>
    </row>
    <row r="31" spans="1:17" ht="12" customHeight="1" thickBot="1">
      <c r="A31" s="47" t="s">
        <v>13</v>
      </c>
      <c r="B31" s="167"/>
      <c r="C31" s="179"/>
      <c r="D31" s="188"/>
      <c r="E31" s="181"/>
      <c r="F31" s="180"/>
      <c r="G31" s="181"/>
      <c r="H31" s="181"/>
      <c r="I31" s="181"/>
      <c r="J31" s="181"/>
      <c r="K31" s="178"/>
      <c r="L31" s="183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2" ref="K33:K38">SUM(E33:F33)-SUM(G33:J33)</f>
        <v>3125</v>
      </c>
      <c r="L33" s="53"/>
      <c r="M33">
        <v>1</v>
      </c>
      <c r="N33" s="133"/>
      <c r="O33" s="133"/>
      <c r="Q33" s="133"/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2"/>
        <v>2171</v>
      </c>
      <c r="L34" s="54"/>
      <c r="M34">
        <v>1</v>
      </c>
      <c r="N34" s="133"/>
      <c r="O34" s="133"/>
      <c r="Q34" s="133"/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2"/>
        <v>3129</v>
      </c>
      <c r="L35" s="49"/>
      <c r="M35">
        <v>1</v>
      </c>
      <c r="N35" s="133"/>
      <c r="O35" s="133"/>
      <c r="Q35" s="133"/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2"/>
        <v>3128</v>
      </c>
      <c r="L36" s="49"/>
      <c r="M36">
        <v>1</v>
      </c>
      <c r="N36" s="133"/>
      <c r="O36" s="133"/>
      <c r="Q36" s="133"/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2"/>
        <v>1560</v>
      </c>
      <c r="L37" s="49"/>
      <c r="M37">
        <v>1</v>
      </c>
      <c r="N37" s="133"/>
      <c r="O37" s="133"/>
      <c r="Q37" s="133"/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2"/>
        <v>2066</v>
      </c>
      <c r="L38" s="49"/>
      <c r="M38">
        <v>1</v>
      </c>
      <c r="N38" s="133"/>
      <c r="O38" s="133"/>
      <c r="Q38" s="133"/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aca="true" t="shared" si="3" ref="K39:K44">SUM(E39:F39)-SUM(G39:J39)</f>
        <v>3254</v>
      </c>
      <c r="L39" s="49"/>
      <c r="M39">
        <v>1</v>
      </c>
      <c r="N39" s="133"/>
      <c r="O39" s="133"/>
      <c r="Q39" s="133"/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3"/>
        <v>5148</v>
      </c>
      <c r="L40" s="49"/>
      <c r="M40">
        <v>1</v>
      </c>
      <c r="N40" s="133"/>
      <c r="O40" s="133"/>
      <c r="Q40" s="133"/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3"/>
        <v>3254</v>
      </c>
      <c r="L41" s="49"/>
      <c r="M41">
        <v>1</v>
      </c>
      <c r="N41" s="133"/>
      <c r="O41" s="133"/>
      <c r="Q41" s="133"/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3"/>
        <v>3254</v>
      </c>
      <c r="L42" s="49"/>
      <c r="M42">
        <v>1</v>
      </c>
      <c r="N42" s="133"/>
      <c r="O42" s="133"/>
      <c r="Q42" s="133"/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>
        <v>250</v>
      </c>
      <c r="I43" s="79"/>
      <c r="J43" s="79"/>
      <c r="K43" s="79">
        <f t="shared" si="3"/>
        <v>5809</v>
      </c>
      <c r="L43" s="49"/>
      <c r="M43">
        <v>1</v>
      </c>
      <c r="N43" s="133"/>
      <c r="O43" s="133"/>
      <c r="Q43" s="133"/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3"/>
        <v>5343</v>
      </c>
      <c r="L44" s="55"/>
      <c r="M44">
        <v>1</v>
      </c>
      <c r="N44" s="133"/>
      <c r="O44" s="133"/>
      <c r="Q44" s="133"/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4" ref="E45:K45">SUM(E33:E44)</f>
        <v>41491</v>
      </c>
      <c r="F45" s="111">
        <f t="shared" si="4"/>
        <v>0</v>
      </c>
      <c r="G45" s="111">
        <f t="shared" si="4"/>
        <v>0</v>
      </c>
      <c r="H45" s="111">
        <f t="shared" si="4"/>
        <v>250</v>
      </c>
      <c r="I45" s="111">
        <f t="shared" si="4"/>
        <v>0</v>
      </c>
      <c r="J45" s="111">
        <f t="shared" si="4"/>
        <v>0</v>
      </c>
      <c r="K45" s="111">
        <f t="shared" si="4"/>
        <v>41241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9" t="s">
        <v>0</v>
      </c>
      <c r="E47" s="189"/>
      <c r="F47" s="189"/>
      <c r="G47" s="189"/>
      <c r="H47" s="189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9" t="s">
        <v>1</v>
      </c>
      <c r="E48" s="189"/>
      <c r="F48" s="189"/>
      <c r="G48" s="189"/>
      <c r="H48" s="189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496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96" t="s">
        <v>3</v>
      </c>
      <c r="F51" s="197"/>
      <c r="G51" s="197" t="s">
        <v>29</v>
      </c>
      <c r="H51" s="197"/>
      <c r="I51" s="197"/>
      <c r="J51" s="197"/>
      <c r="K51" s="110"/>
      <c r="L51" s="109"/>
      <c r="Q51" s="133"/>
    </row>
    <row r="52" spans="1:17" ht="15" customHeight="1">
      <c r="A52" s="107" t="s">
        <v>4</v>
      </c>
      <c r="B52" s="168" t="s">
        <v>35</v>
      </c>
      <c r="C52" s="190" t="s">
        <v>5</v>
      </c>
      <c r="D52" s="190" t="s">
        <v>6</v>
      </c>
      <c r="E52" s="168" t="s">
        <v>7</v>
      </c>
      <c r="F52" s="168" t="s">
        <v>8</v>
      </c>
      <c r="G52" s="168" t="s">
        <v>30</v>
      </c>
      <c r="H52" s="168" t="s">
        <v>9</v>
      </c>
      <c r="I52" s="168" t="s">
        <v>8</v>
      </c>
      <c r="J52" s="168" t="s">
        <v>10</v>
      </c>
      <c r="K52" s="192" t="s">
        <v>11</v>
      </c>
      <c r="L52" s="194" t="s">
        <v>12</v>
      </c>
      <c r="Q52" s="133"/>
    </row>
    <row r="53" spans="1:17" ht="12.75" thickBot="1">
      <c r="A53" s="108" t="s">
        <v>13</v>
      </c>
      <c r="B53" s="169"/>
      <c r="C53" s="191"/>
      <c r="D53" s="191"/>
      <c r="E53" s="169"/>
      <c r="F53" s="169"/>
      <c r="G53" s="169"/>
      <c r="H53" s="169"/>
      <c r="I53" s="169"/>
      <c r="J53" s="169"/>
      <c r="K53" s="193"/>
      <c r="L53" s="195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5" ref="K55:K61">SUM(E55:F55)-SUM(G55:J55)</f>
        <v>3254</v>
      </c>
      <c r="L55" s="55"/>
      <c r="M55">
        <v>1</v>
      </c>
      <c r="N55" s="133"/>
      <c r="O55" s="133"/>
      <c r="Q55" s="133"/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5"/>
        <v>6059</v>
      </c>
      <c r="L56" s="49"/>
      <c r="M56">
        <v>1</v>
      </c>
      <c r="N56" s="133"/>
      <c r="O56" s="133"/>
      <c r="Q56" s="133"/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5"/>
        <v>3527</v>
      </c>
      <c r="L57" s="53"/>
      <c r="M57">
        <v>1</v>
      </c>
      <c r="N57" s="133"/>
      <c r="O57" s="133"/>
      <c r="Q57" s="133"/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5"/>
        <v>5343</v>
      </c>
      <c r="L58" s="51"/>
      <c r="M58">
        <v>1</v>
      </c>
      <c r="N58" s="133"/>
      <c r="O58" s="133"/>
      <c r="Q58" s="133"/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5"/>
        <v>3254</v>
      </c>
      <c r="L59" s="51"/>
      <c r="M59">
        <v>1</v>
      </c>
      <c r="N59" s="133"/>
      <c r="O59" s="133"/>
      <c r="Q59" s="133"/>
    </row>
    <row r="60" spans="1:17" ht="30.75" customHeight="1">
      <c r="A60" s="40">
        <v>602</v>
      </c>
      <c r="B60" s="40" t="s">
        <v>93</v>
      </c>
      <c r="C60" s="85" t="s">
        <v>196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5"/>
        <v>5343</v>
      </c>
      <c r="L60" s="51"/>
      <c r="M60">
        <v>1</v>
      </c>
      <c r="N60" s="133"/>
      <c r="O60" s="133"/>
      <c r="Q60" s="133"/>
    </row>
    <row r="61" spans="1:17" ht="30.75" customHeight="1">
      <c r="A61" s="27">
        <v>602</v>
      </c>
      <c r="B61" s="27" t="s">
        <v>72</v>
      </c>
      <c r="C61" s="85" t="s">
        <v>198</v>
      </c>
      <c r="D61" s="85" t="s">
        <v>15</v>
      </c>
      <c r="E61" s="121">
        <v>3908</v>
      </c>
      <c r="F61" s="121"/>
      <c r="G61" s="121"/>
      <c r="H61" s="79"/>
      <c r="I61" s="79"/>
      <c r="J61" s="79"/>
      <c r="K61" s="79">
        <f t="shared" si="5"/>
        <v>3908</v>
      </c>
      <c r="L61" s="51"/>
      <c r="M61">
        <v>1</v>
      </c>
      <c r="N61" s="133"/>
      <c r="O61" s="133"/>
      <c r="Q61" s="133"/>
    </row>
    <row r="62" spans="1:17" ht="30.75" customHeight="1">
      <c r="A62" s="27">
        <v>602</v>
      </c>
      <c r="B62" s="27" t="s">
        <v>66</v>
      </c>
      <c r="C62" s="39" t="s">
        <v>199</v>
      </c>
      <c r="D62" s="31" t="s">
        <v>17</v>
      </c>
      <c r="E62" s="121">
        <v>3254</v>
      </c>
      <c r="F62" s="79"/>
      <c r="G62" s="79"/>
      <c r="H62" s="79"/>
      <c r="I62" s="79"/>
      <c r="J62" s="79"/>
      <c r="K62" s="79">
        <f aca="true" t="shared" si="6" ref="K62:K70">SUM(E62:F62)-SUM(G62:J62)</f>
        <v>3254</v>
      </c>
      <c r="L62" s="49"/>
      <c r="M62">
        <v>1</v>
      </c>
      <c r="N62" s="133"/>
      <c r="O62" s="133"/>
      <c r="Q62" s="133"/>
    </row>
    <row r="63" spans="1:17" ht="30.75" customHeight="1">
      <c r="A63" s="27">
        <v>102</v>
      </c>
      <c r="B63" s="27" t="s">
        <v>90</v>
      </c>
      <c r="C63" s="39" t="s">
        <v>200</v>
      </c>
      <c r="D63" s="39" t="s">
        <v>16</v>
      </c>
      <c r="E63" s="121">
        <v>1627</v>
      </c>
      <c r="F63" s="121"/>
      <c r="G63" s="121"/>
      <c r="H63" s="79"/>
      <c r="I63" s="79"/>
      <c r="J63" s="79"/>
      <c r="K63" s="79">
        <f t="shared" si="6"/>
        <v>1627</v>
      </c>
      <c r="L63" s="49"/>
      <c r="M63">
        <v>1</v>
      </c>
      <c r="N63" s="133"/>
      <c r="O63" s="133"/>
      <c r="Q63" s="133"/>
    </row>
    <row r="64" spans="1:17" ht="30.75" customHeight="1">
      <c r="A64" s="27">
        <v>102</v>
      </c>
      <c r="B64" s="27" t="s">
        <v>75</v>
      </c>
      <c r="C64" s="32" t="s">
        <v>201</v>
      </c>
      <c r="D64" s="39" t="s">
        <v>16</v>
      </c>
      <c r="E64" s="121">
        <v>1627</v>
      </c>
      <c r="F64" s="79"/>
      <c r="G64" s="79"/>
      <c r="H64" s="79"/>
      <c r="I64" s="79"/>
      <c r="J64" s="79"/>
      <c r="K64" s="79">
        <f t="shared" si="6"/>
        <v>1627</v>
      </c>
      <c r="L64" s="49"/>
      <c r="M64">
        <v>1</v>
      </c>
      <c r="N64" s="133"/>
      <c r="O64" s="133"/>
      <c r="Q64" s="133"/>
    </row>
    <row r="65" spans="1:17" ht="30.75" customHeight="1">
      <c r="A65" s="27">
        <v>102</v>
      </c>
      <c r="B65" s="27" t="s">
        <v>86</v>
      </c>
      <c r="C65" s="39" t="s">
        <v>202</v>
      </c>
      <c r="D65" s="39" t="s">
        <v>16</v>
      </c>
      <c r="E65" s="121">
        <v>1559</v>
      </c>
      <c r="F65" s="79"/>
      <c r="G65" s="79"/>
      <c r="H65" s="79"/>
      <c r="I65" s="79"/>
      <c r="J65" s="79"/>
      <c r="K65" s="82">
        <f t="shared" si="6"/>
        <v>1559</v>
      </c>
      <c r="L65" s="54"/>
      <c r="M65">
        <v>1</v>
      </c>
      <c r="N65" s="133"/>
      <c r="O65" s="133"/>
      <c r="Q65" s="133"/>
    </row>
    <row r="66" spans="1:17" ht="30.75" customHeight="1">
      <c r="A66" s="27">
        <v>102</v>
      </c>
      <c r="B66" s="27" t="s">
        <v>76</v>
      </c>
      <c r="C66" s="32" t="s">
        <v>203</v>
      </c>
      <c r="D66" s="39" t="s">
        <v>16</v>
      </c>
      <c r="E66" s="121">
        <v>1219</v>
      </c>
      <c r="F66" s="79"/>
      <c r="G66" s="79"/>
      <c r="H66" s="79"/>
      <c r="I66" s="79"/>
      <c r="J66" s="79"/>
      <c r="K66" s="82">
        <f t="shared" si="6"/>
        <v>1219</v>
      </c>
      <c r="L66" s="54"/>
      <c r="M66">
        <v>1</v>
      </c>
      <c r="N66" s="133"/>
      <c r="O66" s="133"/>
      <c r="Q66" s="133"/>
    </row>
    <row r="67" spans="1:17" ht="30.75" customHeight="1">
      <c r="A67" s="27">
        <v>102</v>
      </c>
      <c r="B67" s="27" t="s">
        <v>62</v>
      </c>
      <c r="C67" s="86" t="s">
        <v>204</v>
      </c>
      <c r="D67" s="86" t="s">
        <v>16</v>
      </c>
      <c r="E67" s="121">
        <v>1807</v>
      </c>
      <c r="F67" s="79"/>
      <c r="G67" s="79"/>
      <c r="H67" s="79"/>
      <c r="I67" s="79"/>
      <c r="J67" s="79"/>
      <c r="K67" s="82">
        <f t="shared" si="6"/>
        <v>1807</v>
      </c>
      <c r="L67" s="54"/>
      <c r="M67">
        <v>1</v>
      </c>
      <c r="N67" s="133"/>
      <c r="O67" s="133"/>
      <c r="Q67" s="133"/>
    </row>
    <row r="68" spans="1:17" ht="30.75" customHeight="1">
      <c r="A68" s="27">
        <v>102</v>
      </c>
      <c r="B68" s="27" t="s">
        <v>91</v>
      </c>
      <c r="C68" s="30" t="s">
        <v>205</v>
      </c>
      <c r="D68" s="39" t="s">
        <v>16</v>
      </c>
      <c r="E68" s="121">
        <v>979</v>
      </c>
      <c r="F68" s="79"/>
      <c r="G68" s="79"/>
      <c r="H68" s="79"/>
      <c r="I68" s="79"/>
      <c r="J68" s="79"/>
      <c r="K68" s="79">
        <f t="shared" si="6"/>
        <v>979</v>
      </c>
      <c r="L68" s="97"/>
      <c r="M68">
        <v>1</v>
      </c>
      <c r="N68" s="133"/>
      <c r="O68" s="133"/>
      <c r="Q68" s="133"/>
    </row>
    <row r="69" spans="1:17" ht="30.75" customHeight="1">
      <c r="A69" s="27">
        <v>102</v>
      </c>
      <c r="B69" s="27" t="s">
        <v>40</v>
      </c>
      <c r="C69" s="39" t="s">
        <v>206</v>
      </c>
      <c r="D69" s="31" t="s">
        <v>15</v>
      </c>
      <c r="E69" s="121">
        <v>13403</v>
      </c>
      <c r="F69" s="79"/>
      <c r="G69" s="79"/>
      <c r="H69" s="79"/>
      <c r="I69" s="79"/>
      <c r="J69" s="79"/>
      <c r="K69" s="79">
        <f t="shared" si="6"/>
        <v>13403</v>
      </c>
      <c r="L69" s="49"/>
      <c r="M69">
        <v>1</v>
      </c>
      <c r="N69" s="133"/>
      <c r="O69" s="133"/>
      <c r="Q69" s="133"/>
    </row>
    <row r="70" spans="1:17" ht="30.75" customHeight="1">
      <c r="A70" s="27">
        <v>102</v>
      </c>
      <c r="B70" s="27" t="s">
        <v>42</v>
      </c>
      <c r="C70" s="39" t="s">
        <v>207</v>
      </c>
      <c r="D70" s="31" t="s">
        <v>17</v>
      </c>
      <c r="E70" s="121">
        <v>2797</v>
      </c>
      <c r="F70" s="79"/>
      <c r="G70" s="79"/>
      <c r="H70" s="79"/>
      <c r="I70" s="79"/>
      <c r="J70" s="79"/>
      <c r="K70" s="79">
        <f t="shared" si="6"/>
        <v>2797</v>
      </c>
      <c r="L70" s="49"/>
      <c r="M70">
        <v>1</v>
      </c>
      <c r="N70" s="133"/>
      <c r="O70" s="133"/>
      <c r="Q70" s="133"/>
    </row>
    <row r="71" spans="1:17" ht="12" customHeight="1" thickBot="1">
      <c r="A71" s="17"/>
      <c r="B71" s="17"/>
      <c r="C71" s="17"/>
      <c r="D71" s="46" t="s">
        <v>18</v>
      </c>
      <c r="E71" s="99">
        <f aca="true" t="shared" si="7" ref="E71:K71">SUM(E55:E70)</f>
        <v>58960</v>
      </c>
      <c r="F71" s="99">
        <f t="shared" si="7"/>
        <v>0</v>
      </c>
      <c r="G71" s="99">
        <f t="shared" si="7"/>
        <v>0</v>
      </c>
      <c r="H71" s="99">
        <f t="shared" si="7"/>
        <v>0</v>
      </c>
      <c r="I71" s="99">
        <f t="shared" si="7"/>
        <v>0</v>
      </c>
      <c r="J71" s="99">
        <f t="shared" si="7"/>
        <v>0</v>
      </c>
      <c r="K71" s="99">
        <f t="shared" si="7"/>
        <v>58960</v>
      </c>
      <c r="L71" s="17"/>
      <c r="M71" s="130"/>
      <c r="Q71" s="133"/>
    </row>
    <row r="72" spans="1:17" ht="6.75" customHeight="1">
      <c r="A72" s="17"/>
      <c r="B72" s="17"/>
      <c r="C72" s="17"/>
      <c r="D72" s="15"/>
      <c r="E72" s="50"/>
      <c r="F72" s="50"/>
      <c r="G72" s="50"/>
      <c r="H72" s="50"/>
      <c r="I72" s="50"/>
      <c r="J72" s="50"/>
      <c r="K72" s="67"/>
      <c r="L72" s="17"/>
      <c r="M72" s="50"/>
      <c r="Q72" s="133"/>
    </row>
    <row r="73" spans="1:17" ht="40.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2.75" thickBot="1">
      <c r="A74" s="3"/>
      <c r="B74" s="3"/>
      <c r="C74" s="3"/>
      <c r="D74" s="156" t="s">
        <v>0</v>
      </c>
      <c r="E74" s="156"/>
      <c r="F74" s="156"/>
      <c r="G74" s="156"/>
      <c r="H74" s="156"/>
      <c r="I74" s="3"/>
      <c r="J74" s="3"/>
      <c r="K74" s="63"/>
      <c r="L74" s="3"/>
      <c r="Q74" s="133"/>
    </row>
    <row r="75" spans="1:17" ht="12.75" thickBot="1">
      <c r="A75" s="3"/>
      <c r="B75" s="3"/>
      <c r="C75" s="3"/>
      <c r="D75" s="157" t="s">
        <v>1</v>
      </c>
      <c r="E75" s="157"/>
      <c r="F75" s="157"/>
      <c r="G75" s="157"/>
      <c r="H75" s="157"/>
      <c r="I75" s="3"/>
      <c r="J75" s="3"/>
      <c r="K75" s="63"/>
      <c r="L75" s="4" t="s">
        <v>28</v>
      </c>
      <c r="Q75" s="133"/>
    </row>
    <row r="76" spans="1:17" ht="12">
      <c r="A76" s="3"/>
      <c r="B76" s="3"/>
      <c r="C76" s="3"/>
      <c r="D76" s="158" t="s">
        <v>496</v>
      </c>
      <c r="E76" s="158"/>
      <c r="F76" s="158"/>
      <c r="G76" s="158"/>
      <c r="H76" s="158"/>
      <c r="I76" s="3"/>
      <c r="J76" s="3"/>
      <c r="K76" s="63"/>
      <c r="L76" s="3"/>
      <c r="Q76" s="133"/>
    </row>
    <row r="77" spans="1:17" ht="12">
      <c r="A77" s="5"/>
      <c r="B77" s="5"/>
      <c r="C77" s="6" t="s">
        <v>124</v>
      </c>
      <c r="D77" s="7"/>
      <c r="E77" s="8"/>
      <c r="F77" s="9"/>
      <c r="G77" s="10"/>
      <c r="H77" s="11"/>
      <c r="I77" s="11"/>
      <c r="J77" s="11"/>
      <c r="K77" s="64"/>
      <c r="L77" s="12"/>
      <c r="Q77" s="133"/>
    </row>
    <row r="78" ht="12.75" thickBot="1">
      <c r="Q78" s="133"/>
    </row>
    <row r="79" spans="1:17" ht="12.75" thickBot="1">
      <c r="A79" s="5"/>
      <c r="B79" s="5"/>
      <c r="C79" s="6"/>
      <c r="D79" s="7"/>
      <c r="E79" s="159" t="s">
        <v>3</v>
      </c>
      <c r="F79" s="159"/>
      <c r="G79" s="160" t="s">
        <v>29</v>
      </c>
      <c r="H79" s="160"/>
      <c r="I79" s="160"/>
      <c r="J79" s="160"/>
      <c r="K79" s="64"/>
      <c r="L79" s="12"/>
      <c r="Q79" s="133"/>
    </row>
    <row r="80" spans="1:17" ht="12.75" thickBot="1">
      <c r="A80" s="44" t="s">
        <v>4</v>
      </c>
      <c r="B80" s="161" t="s">
        <v>35</v>
      </c>
      <c r="C80" s="163" t="s">
        <v>5</v>
      </c>
      <c r="D80" s="165" t="s">
        <v>6</v>
      </c>
      <c r="E80" s="146" t="s">
        <v>7</v>
      </c>
      <c r="F80" s="148" t="s">
        <v>8</v>
      </c>
      <c r="G80" s="146" t="s">
        <v>30</v>
      </c>
      <c r="H80" s="148" t="s">
        <v>9</v>
      </c>
      <c r="I80" s="146" t="s">
        <v>8</v>
      </c>
      <c r="J80" s="150" t="s">
        <v>10</v>
      </c>
      <c r="K80" s="152" t="s">
        <v>11</v>
      </c>
      <c r="L80" s="154" t="s">
        <v>12</v>
      </c>
      <c r="Q80" s="133"/>
    </row>
    <row r="81" spans="1:17" ht="12.75" thickBot="1">
      <c r="A81" s="45" t="s">
        <v>13</v>
      </c>
      <c r="B81" s="167"/>
      <c r="C81" s="171"/>
      <c r="D81" s="176"/>
      <c r="E81" s="172"/>
      <c r="F81" s="170"/>
      <c r="G81" s="172"/>
      <c r="H81" s="170"/>
      <c r="I81" s="172"/>
      <c r="J81" s="173"/>
      <c r="K81" s="174"/>
      <c r="L81" s="175"/>
      <c r="Q81" s="133"/>
    </row>
    <row r="82" spans="1:17" ht="12">
      <c r="A82" s="91"/>
      <c r="B82" s="92"/>
      <c r="C82" s="33" t="s">
        <v>14</v>
      </c>
      <c r="D82" s="93"/>
      <c r="E82" s="94">
        <v>7302</v>
      </c>
      <c r="F82" s="94"/>
      <c r="G82" s="94"/>
      <c r="H82" s="94"/>
      <c r="I82" s="94"/>
      <c r="J82" s="94"/>
      <c r="K82" s="95"/>
      <c r="L82" s="96"/>
      <c r="Q82" s="133"/>
    </row>
    <row r="83" spans="1:17" ht="33.75" customHeight="1">
      <c r="A83" s="27">
        <v>102</v>
      </c>
      <c r="B83" s="27" t="s">
        <v>41</v>
      </c>
      <c r="C83" s="39" t="s">
        <v>208</v>
      </c>
      <c r="D83" s="31" t="s">
        <v>17</v>
      </c>
      <c r="E83" s="121">
        <v>1973</v>
      </c>
      <c r="F83" s="79"/>
      <c r="G83" s="79"/>
      <c r="H83" s="79"/>
      <c r="I83" s="79"/>
      <c r="J83" s="79"/>
      <c r="K83" s="79">
        <f aca="true" t="shared" si="8" ref="K83:K88">SUM(E83:F83)-SUM(G83:J83)</f>
        <v>1973</v>
      </c>
      <c r="L83" s="121"/>
      <c r="M83">
        <v>1</v>
      </c>
      <c r="N83" s="133"/>
      <c r="O83" s="133"/>
      <c r="Q83" s="133"/>
    </row>
    <row r="84" spans="1:17" ht="33.75" customHeight="1">
      <c r="A84" s="27">
        <v>102</v>
      </c>
      <c r="B84" s="27" t="s">
        <v>48</v>
      </c>
      <c r="C84" s="39" t="s">
        <v>209</v>
      </c>
      <c r="D84" s="31" t="s">
        <v>17</v>
      </c>
      <c r="E84" s="121">
        <v>6672</v>
      </c>
      <c r="F84" s="79"/>
      <c r="G84" s="79"/>
      <c r="H84" s="79"/>
      <c r="I84" s="79"/>
      <c r="J84" s="79"/>
      <c r="K84" s="79">
        <f t="shared" si="8"/>
        <v>6672</v>
      </c>
      <c r="L84" s="121"/>
      <c r="M84">
        <v>1</v>
      </c>
      <c r="N84" s="133"/>
      <c r="O84" s="133"/>
      <c r="Q84" s="133"/>
    </row>
    <row r="85" spans="1:17" ht="33.75" customHeight="1">
      <c r="A85" s="27">
        <v>102</v>
      </c>
      <c r="B85" s="27" t="s">
        <v>46</v>
      </c>
      <c r="C85" s="39" t="s">
        <v>210</v>
      </c>
      <c r="D85" s="31" t="s">
        <v>17</v>
      </c>
      <c r="E85" s="121">
        <v>4775</v>
      </c>
      <c r="F85" s="79"/>
      <c r="G85" s="79"/>
      <c r="H85" s="79"/>
      <c r="I85" s="79"/>
      <c r="J85" s="79"/>
      <c r="K85" s="79">
        <f t="shared" si="8"/>
        <v>4775</v>
      </c>
      <c r="L85" s="121"/>
      <c r="M85">
        <v>1</v>
      </c>
      <c r="N85" s="133"/>
      <c r="O85" s="133"/>
      <c r="Q85" s="133"/>
    </row>
    <row r="86" spans="1:17" ht="21" customHeight="1" hidden="1">
      <c r="A86" s="27"/>
      <c r="B86" s="27"/>
      <c r="C86" s="39"/>
      <c r="D86" s="31"/>
      <c r="E86" s="121"/>
      <c r="F86" s="79"/>
      <c r="G86" s="79"/>
      <c r="H86" s="79"/>
      <c r="I86" s="79"/>
      <c r="J86" s="79"/>
      <c r="K86" s="79"/>
      <c r="L86" s="121"/>
      <c r="N86" s="133"/>
      <c r="O86" s="133"/>
      <c r="Q86" s="133"/>
    </row>
    <row r="87" spans="1:17" ht="33.75" customHeight="1">
      <c r="A87" s="27">
        <v>102</v>
      </c>
      <c r="B87" s="27" t="s">
        <v>68</v>
      </c>
      <c r="C87" s="39" t="s">
        <v>211</v>
      </c>
      <c r="D87" s="31" t="s">
        <v>17</v>
      </c>
      <c r="E87" s="121">
        <v>2526</v>
      </c>
      <c r="F87" s="79"/>
      <c r="G87" s="79"/>
      <c r="H87" s="79">
        <v>250</v>
      </c>
      <c r="I87" s="79"/>
      <c r="J87" s="79"/>
      <c r="K87" s="79">
        <f t="shared" si="8"/>
        <v>2276</v>
      </c>
      <c r="L87" s="121"/>
      <c r="M87">
        <v>1</v>
      </c>
      <c r="N87" s="133"/>
      <c r="O87" s="133"/>
      <c r="Q87" s="133"/>
    </row>
    <row r="88" spans="1:17" ht="33.75" customHeight="1">
      <c r="A88" s="27">
        <v>102</v>
      </c>
      <c r="B88" s="27" t="s">
        <v>47</v>
      </c>
      <c r="C88" s="39" t="s">
        <v>212</v>
      </c>
      <c r="D88" s="31" t="s">
        <v>17</v>
      </c>
      <c r="E88" s="121">
        <v>1050</v>
      </c>
      <c r="F88" s="79"/>
      <c r="G88" s="79"/>
      <c r="H88" s="79">
        <v>600</v>
      </c>
      <c r="I88" s="79"/>
      <c r="J88" s="79"/>
      <c r="K88" s="79">
        <f t="shared" si="8"/>
        <v>450</v>
      </c>
      <c r="L88" s="121"/>
      <c r="M88">
        <v>1</v>
      </c>
      <c r="N88" s="133"/>
      <c r="O88" s="133"/>
      <c r="Q88" s="133"/>
    </row>
    <row r="89" spans="1:17" ht="33.75" customHeight="1">
      <c r="A89" s="27">
        <v>102</v>
      </c>
      <c r="B89" s="27" t="s">
        <v>70</v>
      </c>
      <c r="C89" s="86" t="s">
        <v>213</v>
      </c>
      <c r="D89" s="85" t="s">
        <v>21</v>
      </c>
      <c r="E89" s="121">
        <v>3731</v>
      </c>
      <c r="F89" s="121"/>
      <c r="G89" s="121"/>
      <c r="H89" s="79"/>
      <c r="I89" s="79"/>
      <c r="J89" s="79"/>
      <c r="K89" s="79">
        <f aca="true" t="shared" si="9" ref="K89:K96">SUM(E89:F89)-SUM(G89:J89)</f>
        <v>3731</v>
      </c>
      <c r="L89" s="121"/>
      <c r="M89" s="57">
        <v>1</v>
      </c>
      <c r="N89" s="133"/>
      <c r="O89" s="133"/>
      <c r="Q89" s="133"/>
    </row>
    <row r="90" spans="1:17" ht="33.75" customHeight="1">
      <c r="A90" s="27">
        <v>102</v>
      </c>
      <c r="B90" s="27" t="s">
        <v>44</v>
      </c>
      <c r="C90" s="39" t="s">
        <v>214</v>
      </c>
      <c r="D90" s="31" t="s">
        <v>21</v>
      </c>
      <c r="E90" s="121">
        <v>5331</v>
      </c>
      <c r="F90" s="79"/>
      <c r="G90" s="79"/>
      <c r="H90" s="79"/>
      <c r="I90" s="79"/>
      <c r="J90" s="79"/>
      <c r="K90" s="79">
        <f t="shared" si="9"/>
        <v>5331</v>
      </c>
      <c r="L90" s="121"/>
      <c r="M90" s="57">
        <v>1</v>
      </c>
      <c r="N90" s="133"/>
      <c r="O90" s="133"/>
      <c r="Q90" s="133"/>
    </row>
    <row r="91" spans="1:17" ht="33.75" customHeight="1">
      <c r="A91" s="27">
        <v>102</v>
      </c>
      <c r="B91" s="27" t="s">
        <v>37</v>
      </c>
      <c r="C91" s="39" t="s">
        <v>215</v>
      </c>
      <c r="D91" s="39" t="s">
        <v>16</v>
      </c>
      <c r="E91" s="121">
        <v>3273</v>
      </c>
      <c r="F91" s="79"/>
      <c r="G91" s="79"/>
      <c r="H91" s="79"/>
      <c r="I91" s="79"/>
      <c r="J91" s="79"/>
      <c r="K91" s="82">
        <f t="shared" si="9"/>
        <v>3273</v>
      </c>
      <c r="L91" s="140"/>
      <c r="M91" s="57">
        <v>1</v>
      </c>
      <c r="N91" s="133"/>
      <c r="O91" s="133"/>
      <c r="Q91" s="133"/>
    </row>
    <row r="92" spans="1:17" ht="33.75" customHeight="1">
      <c r="A92" s="27">
        <v>102</v>
      </c>
      <c r="B92" s="27" t="s">
        <v>82</v>
      </c>
      <c r="C92" s="39" t="s">
        <v>216</v>
      </c>
      <c r="D92" s="39" t="s">
        <v>16</v>
      </c>
      <c r="E92" s="121">
        <v>2365</v>
      </c>
      <c r="F92" s="79"/>
      <c r="G92" s="79"/>
      <c r="H92" s="79"/>
      <c r="I92" s="79"/>
      <c r="J92" s="79"/>
      <c r="K92" s="82">
        <f t="shared" si="9"/>
        <v>2365</v>
      </c>
      <c r="L92" s="140"/>
      <c r="M92" s="73">
        <v>1</v>
      </c>
      <c r="N92" s="133"/>
      <c r="O92" s="133"/>
      <c r="Q92" s="133"/>
    </row>
    <row r="93" spans="1:17" ht="33.75" customHeight="1">
      <c r="A93" s="27">
        <v>102</v>
      </c>
      <c r="B93" s="27" t="s">
        <v>92</v>
      </c>
      <c r="C93" s="39" t="s">
        <v>217</v>
      </c>
      <c r="D93" s="39" t="s">
        <v>16</v>
      </c>
      <c r="E93" s="121">
        <v>947</v>
      </c>
      <c r="F93" s="79"/>
      <c r="G93" s="79"/>
      <c r="H93" s="79"/>
      <c r="I93" s="79"/>
      <c r="J93" s="79"/>
      <c r="K93" s="82">
        <f t="shared" si="9"/>
        <v>947</v>
      </c>
      <c r="L93" s="140"/>
      <c r="M93" s="73">
        <v>1</v>
      </c>
      <c r="N93" s="133"/>
      <c r="O93" s="133"/>
      <c r="Q93" s="133"/>
    </row>
    <row r="94" spans="1:17" ht="33.75" customHeight="1">
      <c r="A94" s="27">
        <v>102</v>
      </c>
      <c r="B94" s="27" t="s">
        <v>73</v>
      </c>
      <c r="C94" s="39" t="s">
        <v>218</v>
      </c>
      <c r="D94" s="39" t="s">
        <v>16</v>
      </c>
      <c r="E94" s="121">
        <v>2564</v>
      </c>
      <c r="F94" s="79"/>
      <c r="G94" s="79"/>
      <c r="H94" s="79"/>
      <c r="I94" s="79"/>
      <c r="J94" s="79"/>
      <c r="K94" s="82">
        <f t="shared" si="9"/>
        <v>2564</v>
      </c>
      <c r="L94" s="140"/>
      <c r="M94" s="73">
        <v>1</v>
      </c>
      <c r="N94" s="133"/>
      <c r="O94" s="133"/>
      <c r="Q94" s="133"/>
    </row>
    <row r="95" spans="1:17" ht="33.75" customHeight="1">
      <c r="A95" s="27">
        <v>102</v>
      </c>
      <c r="B95" s="27" t="s">
        <v>39</v>
      </c>
      <c r="C95" s="39" t="s">
        <v>219</v>
      </c>
      <c r="D95" s="39" t="s">
        <v>17</v>
      </c>
      <c r="E95" s="121">
        <v>2527</v>
      </c>
      <c r="F95" s="79"/>
      <c r="G95" s="79"/>
      <c r="H95" s="79"/>
      <c r="I95" s="79"/>
      <c r="J95" s="79"/>
      <c r="K95" s="82">
        <f t="shared" si="9"/>
        <v>2527</v>
      </c>
      <c r="L95" s="140"/>
      <c r="M95" s="73">
        <v>1</v>
      </c>
      <c r="N95" s="133"/>
      <c r="O95" s="133"/>
      <c r="Q95" s="133"/>
    </row>
    <row r="96" spans="1:17" ht="33.75" customHeight="1">
      <c r="A96" s="27">
        <v>102</v>
      </c>
      <c r="B96" s="27" t="s">
        <v>49</v>
      </c>
      <c r="C96" s="39" t="s">
        <v>220</v>
      </c>
      <c r="D96" s="39" t="s">
        <v>17</v>
      </c>
      <c r="E96" s="121">
        <v>2929</v>
      </c>
      <c r="F96" s="79"/>
      <c r="G96" s="79"/>
      <c r="H96" s="79"/>
      <c r="I96" s="79"/>
      <c r="J96" s="79"/>
      <c r="K96" s="82">
        <f t="shared" si="9"/>
        <v>2929</v>
      </c>
      <c r="L96" s="140"/>
      <c r="M96" s="73">
        <v>1</v>
      </c>
      <c r="N96" s="133"/>
      <c r="O96" s="133"/>
      <c r="Q96" s="133"/>
    </row>
    <row r="97" spans="4:17" ht="12.75" thickBot="1">
      <c r="D97" s="46" t="s">
        <v>18</v>
      </c>
      <c r="E97" s="99">
        <f aca="true" t="shared" si="10" ref="E97:K97">SUM(E83:E96)</f>
        <v>40663</v>
      </c>
      <c r="F97" s="99">
        <f t="shared" si="10"/>
        <v>0</v>
      </c>
      <c r="G97" s="99">
        <f t="shared" si="10"/>
        <v>0</v>
      </c>
      <c r="H97" s="99">
        <f t="shared" si="10"/>
        <v>850</v>
      </c>
      <c r="I97" s="99">
        <f t="shared" si="10"/>
        <v>0</v>
      </c>
      <c r="J97" s="99">
        <f t="shared" si="10"/>
        <v>0</v>
      </c>
      <c r="K97" s="99">
        <f t="shared" si="10"/>
        <v>39813</v>
      </c>
      <c r="Q97" s="133"/>
    </row>
    <row r="98" spans="13:17" ht="18.75" customHeight="1">
      <c r="M98" s="29"/>
      <c r="Q98" s="133"/>
    </row>
    <row r="99" spans="13:17" ht="75.75" customHeight="1">
      <c r="M99" s="29"/>
      <c r="Q99" s="133"/>
    </row>
    <row r="100" spans="1:17" ht="22.5" customHeight="1" thickBot="1">
      <c r="A100" s="3"/>
      <c r="B100" s="3"/>
      <c r="C100" s="3"/>
      <c r="D100" s="156" t="s">
        <v>0</v>
      </c>
      <c r="E100" s="156"/>
      <c r="F100" s="156"/>
      <c r="G100" s="156"/>
      <c r="H100" s="156"/>
      <c r="I100" s="3"/>
      <c r="J100" s="3"/>
      <c r="K100" s="63"/>
      <c r="L100" s="3"/>
      <c r="M100" s="29"/>
      <c r="Q100" s="133"/>
    </row>
    <row r="101" spans="1:17" ht="12.75" thickBot="1">
      <c r="A101" s="3"/>
      <c r="B101" s="3"/>
      <c r="C101" s="3"/>
      <c r="D101" s="157" t="s">
        <v>1</v>
      </c>
      <c r="E101" s="157"/>
      <c r="F101" s="157"/>
      <c r="G101" s="157"/>
      <c r="H101" s="157"/>
      <c r="I101" s="3"/>
      <c r="J101" s="3"/>
      <c r="K101" s="63"/>
      <c r="L101" s="4" t="s">
        <v>32</v>
      </c>
      <c r="M101" s="29"/>
      <c r="Q101" s="133"/>
    </row>
    <row r="102" spans="1:17" ht="12">
      <c r="A102" s="3"/>
      <c r="B102" s="3"/>
      <c r="C102" s="3"/>
      <c r="D102" s="158" t="s">
        <v>496</v>
      </c>
      <c r="E102" s="158"/>
      <c r="F102" s="158"/>
      <c r="G102" s="158"/>
      <c r="H102" s="158"/>
      <c r="I102" s="3"/>
      <c r="J102" s="3"/>
      <c r="K102" s="63"/>
      <c r="L102" s="3"/>
      <c r="M102" s="29"/>
      <c r="Q102" s="133"/>
    </row>
    <row r="103" spans="1:17" ht="12">
      <c r="A103" s="5"/>
      <c r="B103" s="5"/>
      <c r="C103" s="6" t="s">
        <v>124</v>
      </c>
      <c r="D103" s="7"/>
      <c r="E103" s="8"/>
      <c r="F103" s="9"/>
      <c r="G103" s="10"/>
      <c r="H103" s="11"/>
      <c r="I103" s="11"/>
      <c r="J103" s="11"/>
      <c r="K103" s="64"/>
      <c r="L103" s="12"/>
      <c r="M103" s="29"/>
      <c r="Q103" s="133"/>
    </row>
    <row r="104" spans="13:17" ht="12.75" thickBot="1">
      <c r="M104" s="29"/>
      <c r="Q104" s="133"/>
    </row>
    <row r="105" spans="1:17" ht="12.75" thickBot="1">
      <c r="A105" s="5"/>
      <c r="B105" s="5"/>
      <c r="C105" s="6"/>
      <c r="D105" s="7"/>
      <c r="E105" s="159" t="s">
        <v>3</v>
      </c>
      <c r="F105" s="159"/>
      <c r="G105" s="160" t="s">
        <v>29</v>
      </c>
      <c r="H105" s="160"/>
      <c r="I105" s="160"/>
      <c r="J105" s="160"/>
      <c r="K105" s="64"/>
      <c r="L105" s="12"/>
      <c r="M105" s="29"/>
      <c r="Q105" s="133"/>
    </row>
    <row r="106" spans="1:17" ht="12.75" thickBot="1">
      <c r="A106" s="44" t="s">
        <v>4</v>
      </c>
      <c r="B106" s="161" t="s">
        <v>35</v>
      </c>
      <c r="C106" s="163" t="s">
        <v>5</v>
      </c>
      <c r="D106" s="165" t="s">
        <v>6</v>
      </c>
      <c r="E106" s="146" t="s">
        <v>7</v>
      </c>
      <c r="F106" s="148" t="s">
        <v>8</v>
      </c>
      <c r="G106" s="146" t="s">
        <v>30</v>
      </c>
      <c r="H106" s="148" t="s">
        <v>9</v>
      </c>
      <c r="I106" s="146" t="s">
        <v>8</v>
      </c>
      <c r="J106" s="150" t="s">
        <v>10</v>
      </c>
      <c r="K106" s="152" t="s">
        <v>11</v>
      </c>
      <c r="L106" s="154" t="s">
        <v>12</v>
      </c>
      <c r="M106" s="29"/>
      <c r="Q106" s="133"/>
    </row>
    <row r="107" spans="1:17" ht="12.75" thickBot="1">
      <c r="A107" s="45" t="s">
        <v>13</v>
      </c>
      <c r="B107" s="167"/>
      <c r="C107" s="171"/>
      <c r="D107" s="176"/>
      <c r="E107" s="172"/>
      <c r="F107" s="170"/>
      <c r="G107" s="172"/>
      <c r="H107" s="170"/>
      <c r="I107" s="172"/>
      <c r="J107" s="173"/>
      <c r="K107" s="174"/>
      <c r="L107" s="175"/>
      <c r="M107" s="29"/>
      <c r="Q107" s="133"/>
    </row>
    <row r="108" spans="1:17" ht="12">
      <c r="A108" s="91"/>
      <c r="B108" s="92"/>
      <c r="C108" s="93"/>
      <c r="D108" s="93"/>
      <c r="E108" s="94">
        <v>7302</v>
      </c>
      <c r="F108" s="94"/>
      <c r="G108" s="94"/>
      <c r="H108" s="94"/>
      <c r="I108" s="94"/>
      <c r="J108" s="94"/>
      <c r="K108" s="95"/>
      <c r="L108" s="96"/>
      <c r="M108" s="29"/>
      <c r="Q108" s="133"/>
    </row>
    <row r="109" spans="1:17" ht="33.75" customHeight="1">
      <c r="A109" s="27">
        <v>102</v>
      </c>
      <c r="B109" s="27" t="s">
        <v>79</v>
      </c>
      <c r="C109" s="86" t="s">
        <v>221</v>
      </c>
      <c r="D109" s="86" t="s">
        <v>16</v>
      </c>
      <c r="E109" s="121">
        <v>1762</v>
      </c>
      <c r="F109" s="79"/>
      <c r="G109" s="79"/>
      <c r="H109" s="79"/>
      <c r="I109" s="79"/>
      <c r="J109" s="81"/>
      <c r="K109" s="82">
        <f aca="true" t="shared" si="11" ref="K109:K116">SUM(E109:F109)-SUM(G109:J109)</f>
        <v>1762</v>
      </c>
      <c r="L109" s="54"/>
      <c r="M109" s="73">
        <v>1</v>
      </c>
      <c r="N109" s="133"/>
      <c r="O109" s="133"/>
      <c r="Q109" s="133"/>
    </row>
    <row r="110" spans="1:17" ht="33.75" customHeight="1">
      <c r="A110" s="27">
        <v>602</v>
      </c>
      <c r="B110" s="27" t="s">
        <v>87</v>
      </c>
      <c r="C110" s="39" t="s">
        <v>164</v>
      </c>
      <c r="D110" s="39" t="s">
        <v>16</v>
      </c>
      <c r="E110" s="121">
        <v>3028</v>
      </c>
      <c r="F110" s="79"/>
      <c r="G110" s="79"/>
      <c r="H110" s="79"/>
      <c r="I110" s="79"/>
      <c r="J110" s="81"/>
      <c r="K110" s="82">
        <f t="shared" si="11"/>
        <v>3028</v>
      </c>
      <c r="L110" s="54"/>
      <c r="M110" s="73">
        <v>1</v>
      </c>
      <c r="N110" s="133"/>
      <c r="O110" s="133"/>
      <c r="Q110" s="133"/>
    </row>
    <row r="111" spans="1:17" ht="33.75" customHeight="1">
      <c r="A111" s="27">
        <v>102</v>
      </c>
      <c r="B111" s="27" t="s">
        <v>58</v>
      </c>
      <c r="C111" s="39" t="s">
        <v>165</v>
      </c>
      <c r="D111" s="39" t="s">
        <v>15</v>
      </c>
      <c r="E111" s="121">
        <v>4214</v>
      </c>
      <c r="F111" s="79"/>
      <c r="G111" s="79"/>
      <c r="H111" s="79"/>
      <c r="I111" s="79"/>
      <c r="J111" s="81"/>
      <c r="K111" s="82">
        <f t="shared" si="11"/>
        <v>4214</v>
      </c>
      <c r="L111" s="54"/>
      <c r="M111" s="73">
        <v>1</v>
      </c>
      <c r="N111" s="133"/>
      <c r="O111" s="133"/>
      <c r="Q111" s="133"/>
    </row>
    <row r="112" spans="1:17" ht="33.75" customHeight="1">
      <c r="A112" s="27">
        <v>102</v>
      </c>
      <c r="B112" s="27" t="s">
        <v>94</v>
      </c>
      <c r="C112" s="39" t="s">
        <v>95</v>
      </c>
      <c r="D112" s="39" t="s">
        <v>17</v>
      </c>
      <c r="E112" s="121">
        <v>6639</v>
      </c>
      <c r="F112" s="79"/>
      <c r="G112" s="79"/>
      <c r="H112" s="79"/>
      <c r="I112" s="79"/>
      <c r="J112" s="81"/>
      <c r="K112" s="82">
        <f t="shared" si="11"/>
        <v>6639</v>
      </c>
      <c r="L112" s="54"/>
      <c r="M112" s="73">
        <v>1</v>
      </c>
      <c r="N112" s="133"/>
      <c r="O112" s="133"/>
      <c r="Q112" s="133"/>
    </row>
    <row r="113" spans="1:17" ht="33.75" customHeight="1">
      <c r="A113" s="27">
        <v>102</v>
      </c>
      <c r="B113" s="27" t="s">
        <v>97</v>
      </c>
      <c r="C113" s="88" t="s">
        <v>96</v>
      </c>
      <c r="D113" s="39" t="s">
        <v>17</v>
      </c>
      <c r="E113" s="121">
        <v>2375</v>
      </c>
      <c r="F113" s="79"/>
      <c r="G113" s="79"/>
      <c r="H113" s="79"/>
      <c r="I113" s="79"/>
      <c r="J113" s="81"/>
      <c r="K113" s="82">
        <f t="shared" si="11"/>
        <v>2375</v>
      </c>
      <c r="L113" s="54"/>
      <c r="M113" s="73">
        <v>1</v>
      </c>
      <c r="N113" s="133"/>
      <c r="O113" s="133"/>
      <c r="Q113" s="133"/>
    </row>
    <row r="114" spans="1:17" ht="33.75" customHeight="1">
      <c r="A114" s="27">
        <v>102</v>
      </c>
      <c r="B114" s="27" t="s">
        <v>99</v>
      </c>
      <c r="C114" s="39" t="s">
        <v>98</v>
      </c>
      <c r="D114" s="39" t="s">
        <v>17</v>
      </c>
      <c r="E114" s="121">
        <v>3076</v>
      </c>
      <c r="F114" s="79"/>
      <c r="G114" s="79"/>
      <c r="H114" s="79"/>
      <c r="I114" s="79"/>
      <c r="J114" s="81"/>
      <c r="K114" s="82">
        <f t="shared" si="11"/>
        <v>3076</v>
      </c>
      <c r="L114" s="54"/>
      <c r="M114" s="73">
        <v>1</v>
      </c>
      <c r="N114" s="133"/>
      <c r="O114" s="133"/>
      <c r="Q114" s="133"/>
    </row>
    <row r="115" spans="1:17" ht="33.75" customHeight="1">
      <c r="A115" s="27">
        <v>602</v>
      </c>
      <c r="B115" s="27" t="s">
        <v>100</v>
      </c>
      <c r="C115" s="39" t="s">
        <v>101</v>
      </c>
      <c r="D115" s="39" t="s">
        <v>17</v>
      </c>
      <c r="E115" s="121">
        <v>2465</v>
      </c>
      <c r="F115" s="79"/>
      <c r="G115" s="79"/>
      <c r="H115" s="79"/>
      <c r="I115" s="79"/>
      <c r="J115" s="81"/>
      <c r="K115" s="82">
        <f t="shared" si="11"/>
        <v>2465</v>
      </c>
      <c r="L115" s="54"/>
      <c r="M115" s="89">
        <v>1</v>
      </c>
      <c r="N115" s="133"/>
      <c r="O115" s="133"/>
      <c r="Q115" s="133"/>
    </row>
    <row r="116" spans="1:17" ht="33.75" customHeight="1">
      <c r="A116" s="27">
        <v>102</v>
      </c>
      <c r="B116" s="27" t="s">
        <v>102</v>
      </c>
      <c r="C116" s="39" t="s">
        <v>103</v>
      </c>
      <c r="D116" s="39" t="s">
        <v>17</v>
      </c>
      <c r="E116" s="121">
        <v>2375</v>
      </c>
      <c r="F116" s="79"/>
      <c r="G116" s="79"/>
      <c r="H116" s="79"/>
      <c r="I116" s="79"/>
      <c r="J116" s="81"/>
      <c r="K116" s="82">
        <f t="shared" si="11"/>
        <v>2375</v>
      </c>
      <c r="L116" s="54"/>
      <c r="M116" s="89">
        <v>1</v>
      </c>
      <c r="N116" s="133"/>
      <c r="O116" s="133"/>
      <c r="Q116" s="133"/>
    </row>
    <row r="117" spans="1:17" ht="33.75" customHeight="1">
      <c r="A117" s="27">
        <v>102</v>
      </c>
      <c r="B117" s="27" t="s">
        <v>104</v>
      </c>
      <c r="C117" s="39" t="s">
        <v>105</v>
      </c>
      <c r="D117" s="39" t="s">
        <v>16</v>
      </c>
      <c r="E117" s="121">
        <v>1045</v>
      </c>
      <c r="F117" s="79"/>
      <c r="G117" s="79"/>
      <c r="H117" s="79"/>
      <c r="I117" s="79"/>
      <c r="J117" s="81"/>
      <c r="K117" s="82">
        <f aca="true" t="shared" si="12" ref="K117:K122">SUM(E117:F117)-SUM(G117:J117)</f>
        <v>1045</v>
      </c>
      <c r="L117" s="54"/>
      <c r="M117" s="89">
        <v>1</v>
      </c>
      <c r="N117" s="133"/>
      <c r="O117" s="133"/>
      <c r="Q117" s="133"/>
    </row>
    <row r="118" spans="1:17" ht="33.75" customHeight="1">
      <c r="A118" s="27">
        <v>102</v>
      </c>
      <c r="B118" s="27" t="s">
        <v>109</v>
      </c>
      <c r="C118" s="39" t="s">
        <v>110</v>
      </c>
      <c r="D118" s="39" t="s">
        <v>111</v>
      </c>
      <c r="E118" s="121">
        <v>4215</v>
      </c>
      <c r="F118" s="79"/>
      <c r="G118" s="79"/>
      <c r="H118" s="79"/>
      <c r="I118" s="79"/>
      <c r="J118" s="81"/>
      <c r="K118" s="82">
        <f t="shared" si="12"/>
        <v>4215</v>
      </c>
      <c r="L118" s="54"/>
      <c r="M118" s="89">
        <v>1</v>
      </c>
      <c r="N118" s="133"/>
      <c r="O118" s="133"/>
      <c r="Q118" s="133"/>
    </row>
    <row r="119" spans="1:17" ht="33.75" customHeight="1">
      <c r="A119" s="27">
        <v>102</v>
      </c>
      <c r="B119" s="27" t="s">
        <v>113</v>
      </c>
      <c r="C119" s="120" t="s">
        <v>112</v>
      </c>
      <c r="D119" s="39" t="s">
        <v>17</v>
      </c>
      <c r="E119" s="121">
        <v>3255</v>
      </c>
      <c r="F119" s="79"/>
      <c r="G119" s="79"/>
      <c r="H119" s="79"/>
      <c r="I119" s="79"/>
      <c r="J119" s="81"/>
      <c r="K119" s="82">
        <f t="shared" si="12"/>
        <v>3255</v>
      </c>
      <c r="L119" s="54"/>
      <c r="M119" s="89">
        <v>1</v>
      </c>
      <c r="N119" s="133"/>
      <c r="O119" s="133"/>
      <c r="Q119" s="133"/>
    </row>
    <row r="120" spans="1:17" ht="33.75" customHeight="1">
      <c r="A120" s="27">
        <v>102</v>
      </c>
      <c r="B120" s="27" t="s">
        <v>114</v>
      </c>
      <c r="C120" s="120" t="s">
        <v>117</v>
      </c>
      <c r="D120" s="39" t="s">
        <v>17</v>
      </c>
      <c r="E120" s="121">
        <v>4710</v>
      </c>
      <c r="F120" s="79"/>
      <c r="G120" s="79"/>
      <c r="H120" s="79"/>
      <c r="I120" s="79"/>
      <c r="J120" s="81"/>
      <c r="K120" s="82">
        <f t="shared" si="12"/>
        <v>4710</v>
      </c>
      <c r="L120" s="54"/>
      <c r="M120" s="89">
        <v>1</v>
      </c>
      <c r="N120" s="133"/>
      <c r="O120" s="133"/>
      <c r="Q120" s="133"/>
    </row>
    <row r="121" spans="1:17" ht="33.75" customHeight="1">
      <c r="A121" s="27">
        <v>102</v>
      </c>
      <c r="B121" s="27" t="s">
        <v>115</v>
      </c>
      <c r="C121" s="39" t="s">
        <v>118</v>
      </c>
      <c r="D121" s="39" t="s">
        <v>17</v>
      </c>
      <c r="E121" s="121">
        <v>2375</v>
      </c>
      <c r="F121" s="79"/>
      <c r="G121" s="79"/>
      <c r="H121" s="79"/>
      <c r="I121" s="79"/>
      <c r="J121" s="81"/>
      <c r="K121" s="82">
        <f t="shared" si="12"/>
        <v>2375</v>
      </c>
      <c r="L121" s="54"/>
      <c r="M121" s="89">
        <v>1</v>
      </c>
      <c r="N121" s="133"/>
      <c r="O121" s="133"/>
      <c r="Q121" s="133"/>
    </row>
    <row r="122" spans="1:17" ht="33.75" customHeight="1">
      <c r="A122" s="27">
        <v>602</v>
      </c>
      <c r="B122" s="27" t="s">
        <v>116</v>
      </c>
      <c r="C122" s="39" t="s">
        <v>119</v>
      </c>
      <c r="D122" s="39" t="s">
        <v>17</v>
      </c>
      <c r="E122" s="121">
        <v>4296</v>
      </c>
      <c r="F122" s="79"/>
      <c r="G122" s="79"/>
      <c r="H122" s="79"/>
      <c r="I122" s="79"/>
      <c r="J122" s="81"/>
      <c r="K122" s="82">
        <f t="shared" si="12"/>
        <v>4296</v>
      </c>
      <c r="L122" s="54"/>
      <c r="M122" s="89">
        <v>1</v>
      </c>
      <c r="N122" s="133"/>
      <c r="O122" s="133"/>
      <c r="Q122" s="133"/>
    </row>
    <row r="123" spans="4:17" ht="33.75" customHeight="1" thickBot="1">
      <c r="D123" s="46" t="s">
        <v>18</v>
      </c>
      <c r="E123" s="99">
        <f aca="true" t="shared" si="13" ref="E123:K123">SUM(E109:E122)</f>
        <v>45830</v>
      </c>
      <c r="F123" s="99">
        <f t="shared" si="13"/>
        <v>0</v>
      </c>
      <c r="G123" s="99">
        <f t="shared" si="13"/>
        <v>0</v>
      </c>
      <c r="H123" s="99">
        <f t="shared" si="13"/>
        <v>0</v>
      </c>
      <c r="I123" s="99">
        <f t="shared" si="13"/>
        <v>0</v>
      </c>
      <c r="J123" s="99">
        <f t="shared" si="13"/>
        <v>0</v>
      </c>
      <c r="K123" s="99">
        <f t="shared" si="13"/>
        <v>45830</v>
      </c>
      <c r="M123" s="57"/>
      <c r="Q123" s="133"/>
    </row>
    <row r="124" spans="13:17" ht="12">
      <c r="M124" s="118"/>
      <c r="Q124" s="133"/>
    </row>
    <row r="125" spans="13:17" ht="21" customHeight="1">
      <c r="M125" s="118"/>
      <c r="Q125" s="133"/>
    </row>
    <row r="126" spans="1:17" ht="12.75" thickBot="1">
      <c r="A126" s="3"/>
      <c r="B126" s="3"/>
      <c r="C126" s="3"/>
      <c r="D126" s="156" t="s">
        <v>0</v>
      </c>
      <c r="E126" s="156"/>
      <c r="F126" s="156"/>
      <c r="G126" s="156"/>
      <c r="H126" s="156"/>
      <c r="I126" s="3"/>
      <c r="J126" s="3"/>
      <c r="K126" s="63"/>
      <c r="L126" s="3"/>
      <c r="M126" s="118"/>
      <c r="Q126" s="133"/>
    </row>
    <row r="127" spans="1:17" ht="12.75" thickBot="1">
      <c r="A127" s="3"/>
      <c r="B127" s="3"/>
      <c r="C127" s="3"/>
      <c r="D127" s="157" t="s">
        <v>1</v>
      </c>
      <c r="E127" s="157"/>
      <c r="F127" s="157"/>
      <c r="G127" s="157"/>
      <c r="H127" s="157"/>
      <c r="I127" s="3"/>
      <c r="J127" s="3"/>
      <c r="K127" s="63"/>
      <c r="L127" s="4" t="s">
        <v>108</v>
      </c>
      <c r="M127" s="118"/>
      <c r="Q127" s="133"/>
    </row>
    <row r="128" spans="1:17" ht="12">
      <c r="A128" s="3"/>
      <c r="B128" s="3"/>
      <c r="C128" s="3"/>
      <c r="D128" s="158" t="s">
        <v>496</v>
      </c>
      <c r="E128" s="158"/>
      <c r="F128" s="158"/>
      <c r="G128" s="158"/>
      <c r="H128" s="158"/>
      <c r="I128" s="3"/>
      <c r="J128" s="3"/>
      <c r="K128" s="63"/>
      <c r="L128" s="3"/>
      <c r="M128" s="118"/>
      <c r="Q128" s="133"/>
    </row>
    <row r="129" spans="1:17" ht="12">
      <c r="A129" s="5"/>
      <c r="B129" s="5"/>
      <c r="C129" s="6" t="s">
        <v>124</v>
      </c>
      <c r="D129" s="7"/>
      <c r="E129" s="8"/>
      <c r="F129" s="9"/>
      <c r="G129" s="10"/>
      <c r="H129" s="11"/>
      <c r="I129" s="11"/>
      <c r="J129" s="11"/>
      <c r="K129" s="64"/>
      <c r="L129" s="12"/>
      <c r="M129" s="118"/>
      <c r="Q129" s="133"/>
    </row>
    <row r="130" spans="13:17" ht="12.75" thickBot="1">
      <c r="M130" s="118"/>
      <c r="Q130" s="133"/>
    </row>
    <row r="131" spans="1:17" ht="12.75" thickBot="1">
      <c r="A131" s="5"/>
      <c r="B131" s="5"/>
      <c r="C131" s="6"/>
      <c r="D131" s="7"/>
      <c r="E131" s="159" t="s">
        <v>3</v>
      </c>
      <c r="F131" s="159"/>
      <c r="G131" s="160" t="s">
        <v>29</v>
      </c>
      <c r="H131" s="160"/>
      <c r="I131" s="160"/>
      <c r="J131" s="160"/>
      <c r="K131" s="64"/>
      <c r="L131" s="12"/>
      <c r="M131" s="118"/>
      <c r="Q131" s="133"/>
    </row>
    <row r="132" spans="1:17" ht="12.75" thickBot="1">
      <c r="A132" s="44" t="s">
        <v>4</v>
      </c>
      <c r="B132" s="161" t="s">
        <v>35</v>
      </c>
      <c r="C132" s="163" t="s">
        <v>5</v>
      </c>
      <c r="D132" s="165" t="s">
        <v>6</v>
      </c>
      <c r="E132" s="146" t="s">
        <v>7</v>
      </c>
      <c r="F132" s="148" t="s">
        <v>8</v>
      </c>
      <c r="G132" s="146" t="s">
        <v>30</v>
      </c>
      <c r="H132" s="148" t="s">
        <v>9</v>
      </c>
      <c r="I132" s="146" t="s">
        <v>8</v>
      </c>
      <c r="J132" s="150" t="s">
        <v>10</v>
      </c>
      <c r="K132" s="152" t="s">
        <v>11</v>
      </c>
      <c r="L132" s="154" t="s">
        <v>12</v>
      </c>
      <c r="M132" s="118"/>
      <c r="Q132" s="133"/>
    </row>
    <row r="133" spans="1:17" ht="12">
      <c r="A133" s="116" t="s">
        <v>13</v>
      </c>
      <c r="B133" s="162"/>
      <c r="C133" s="164"/>
      <c r="D133" s="166"/>
      <c r="E133" s="147"/>
      <c r="F133" s="149"/>
      <c r="G133" s="147"/>
      <c r="H133" s="149"/>
      <c r="I133" s="147"/>
      <c r="J133" s="151"/>
      <c r="K133" s="153"/>
      <c r="L133" s="155"/>
      <c r="M133" s="118"/>
      <c r="Q133" s="133"/>
    </row>
    <row r="134" spans="1:17" ht="34.5" customHeight="1">
      <c r="A134" s="117">
        <v>602</v>
      </c>
      <c r="B134" s="117" t="s">
        <v>120</v>
      </c>
      <c r="C134" s="117" t="s">
        <v>121</v>
      </c>
      <c r="D134" s="39" t="s">
        <v>17</v>
      </c>
      <c r="E134" s="121">
        <v>3380</v>
      </c>
      <c r="F134" s="79"/>
      <c r="G134" s="79"/>
      <c r="H134" s="82"/>
      <c r="I134" s="79"/>
      <c r="J134" s="79"/>
      <c r="K134" s="82">
        <f aca="true" t="shared" si="14" ref="K134:K145">SUM(E134:F134)-SUM(G134:J134)</f>
        <v>3380</v>
      </c>
      <c r="L134" s="51"/>
      <c r="M134" s="118">
        <v>1</v>
      </c>
      <c r="N134" s="133"/>
      <c r="O134" s="133"/>
      <c r="Q134" s="133"/>
    </row>
    <row r="135" spans="1:17" ht="33.75" customHeight="1">
      <c r="A135" s="117">
        <v>102</v>
      </c>
      <c r="B135" s="117" t="s">
        <v>126</v>
      </c>
      <c r="C135" s="117" t="s">
        <v>125</v>
      </c>
      <c r="D135" s="39" t="s">
        <v>17</v>
      </c>
      <c r="E135" s="121">
        <v>2595</v>
      </c>
      <c r="F135" s="79"/>
      <c r="G135" s="79"/>
      <c r="H135" s="82"/>
      <c r="I135" s="79"/>
      <c r="J135" s="79"/>
      <c r="K135" s="82">
        <f t="shared" si="14"/>
        <v>2595</v>
      </c>
      <c r="L135" s="51"/>
      <c r="M135" s="118">
        <v>1</v>
      </c>
      <c r="N135" s="133"/>
      <c r="O135" s="133"/>
      <c r="Q135" s="133"/>
    </row>
    <row r="136" spans="1:17" ht="33.75" customHeight="1">
      <c r="A136" s="117">
        <v>102</v>
      </c>
      <c r="B136" s="117" t="s">
        <v>127</v>
      </c>
      <c r="C136" s="117" t="s">
        <v>128</v>
      </c>
      <c r="D136" s="39" t="s">
        <v>21</v>
      </c>
      <c r="E136" s="121">
        <v>5764</v>
      </c>
      <c r="F136" s="79"/>
      <c r="G136" s="79"/>
      <c r="H136" s="82"/>
      <c r="I136" s="79"/>
      <c r="J136" s="79"/>
      <c r="K136" s="82">
        <f t="shared" si="14"/>
        <v>5764</v>
      </c>
      <c r="L136" s="51"/>
      <c r="M136" s="118">
        <v>1</v>
      </c>
      <c r="N136" s="133"/>
      <c r="O136" s="133"/>
      <c r="Q136" s="133"/>
    </row>
    <row r="137" spans="1:17" ht="33.75" customHeight="1">
      <c r="A137" s="117">
        <v>102</v>
      </c>
      <c r="B137" s="117" t="s">
        <v>129</v>
      </c>
      <c r="C137" s="117" t="s">
        <v>133</v>
      </c>
      <c r="D137" s="39" t="s">
        <v>16</v>
      </c>
      <c r="E137" s="121">
        <v>3605</v>
      </c>
      <c r="F137" s="79"/>
      <c r="G137" s="79"/>
      <c r="H137" s="82"/>
      <c r="I137" s="79"/>
      <c r="J137" s="79"/>
      <c r="K137" s="82">
        <f t="shared" si="14"/>
        <v>3605</v>
      </c>
      <c r="L137" s="51"/>
      <c r="M137" s="118">
        <v>1</v>
      </c>
      <c r="N137" s="133"/>
      <c r="O137" s="133"/>
      <c r="Q137" s="133"/>
    </row>
    <row r="138" spans="1:17" ht="33.75" customHeight="1">
      <c r="A138" s="117">
        <v>102</v>
      </c>
      <c r="B138" s="117" t="s">
        <v>130</v>
      </c>
      <c r="C138" s="117" t="s">
        <v>134</v>
      </c>
      <c r="D138" s="39" t="s">
        <v>16</v>
      </c>
      <c r="E138" s="121">
        <v>1764</v>
      </c>
      <c r="F138" s="79"/>
      <c r="G138" s="79"/>
      <c r="H138" s="82">
        <v>300</v>
      </c>
      <c r="I138" s="79"/>
      <c r="J138" s="79"/>
      <c r="K138" s="82">
        <f t="shared" si="14"/>
        <v>1464</v>
      </c>
      <c r="L138" s="51"/>
      <c r="M138" s="118">
        <v>1</v>
      </c>
      <c r="N138" s="133"/>
      <c r="O138" s="133"/>
      <c r="Q138" s="133"/>
    </row>
    <row r="139" spans="1:17" ht="33.75" customHeight="1">
      <c r="A139" s="117">
        <v>102</v>
      </c>
      <c r="B139" s="117" t="s">
        <v>131</v>
      </c>
      <c r="C139" s="117" t="s">
        <v>135</v>
      </c>
      <c r="D139" s="39" t="s">
        <v>16</v>
      </c>
      <c r="E139" s="121">
        <v>2563</v>
      </c>
      <c r="F139" s="79"/>
      <c r="G139" s="79"/>
      <c r="H139" s="82"/>
      <c r="I139" s="79"/>
      <c r="J139" s="79"/>
      <c r="K139" s="82">
        <f t="shared" si="14"/>
        <v>2563</v>
      </c>
      <c r="L139" s="51"/>
      <c r="M139" s="118">
        <v>1</v>
      </c>
      <c r="N139" s="133"/>
      <c r="O139" s="133"/>
      <c r="Q139" s="133"/>
    </row>
    <row r="140" spans="1:17" ht="33.75" customHeight="1">
      <c r="A140" s="117">
        <v>102</v>
      </c>
      <c r="B140" s="117" t="s">
        <v>132</v>
      </c>
      <c r="C140" s="117" t="s">
        <v>136</v>
      </c>
      <c r="D140" s="39" t="s">
        <v>16</v>
      </c>
      <c r="E140" s="121">
        <v>1315</v>
      </c>
      <c r="F140" s="79"/>
      <c r="G140" s="79"/>
      <c r="H140" s="82"/>
      <c r="I140" s="79"/>
      <c r="J140" s="79"/>
      <c r="K140" s="82">
        <f t="shared" si="14"/>
        <v>1315</v>
      </c>
      <c r="L140" s="51"/>
      <c r="M140" s="118">
        <v>1</v>
      </c>
      <c r="N140" s="133"/>
      <c r="O140" s="133"/>
      <c r="Q140" s="133"/>
    </row>
    <row r="141" spans="1:17" ht="33.75" customHeight="1">
      <c r="A141" s="117">
        <v>602</v>
      </c>
      <c r="B141" s="117" t="s">
        <v>137</v>
      </c>
      <c r="C141" s="117" t="s">
        <v>150</v>
      </c>
      <c r="D141" s="39" t="s">
        <v>17</v>
      </c>
      <c r="E141" s="121">
        <v>6394</v>
      </c>
      <c r="F141" s="121"/>
      <c r="G141" s="121"/>
      <c r="H141" s="82"/>
      <c r="I141" s="121"/>
      <c r="J141" s="121"/>
      <c r="K141" s="82">
        <f t="shared" si="14"/>
        <v>6394</v>
      </c>
      <c r="L141" s="117"/>
      <c r="M141" s="118">
        <v>1</v>
      </c>
      <c r="N141" s="133"/>
      <c r="O141" s="133"/>
      <c r="Q141" s="133"/>
    </row>
    <row r="142" spans="1:17" ht="33.75" customHeight="1">
      <c r="A142" s="117">
        <v>102</v>
      </c>
      <c r="B142" s="117" t="s">
        <v>138</v>
      </c>
      <c r="C142" s="117" t="s">
        <v>151</v>
      </c>
      <c r="D142" s="39" t="s">
        <v>17</v>
      </c>
      <c r="E142" s="121">
        <v>2239</v>
      </c>
      <c r="F142" s="121"/>
      <c r="G142" s="121"/>
      <c r="H142" s="82">
        <v>200</v>
      </c>
      <c r="I142" s="121"/>
      <c r="J142" s="121"/>
      <c r="K142" s="82">
        <f t="shared" si="14"/>
        <v>2039</v>
      </c>
      <c r="L142" s="117"/>
      <c r="M142" s="118">
        <v>1</v>
      </c>
      <c r="N142" s="133"/>
      <c r="O142" s="133"/>
      <c r="Q142" s="133"/>
    </row>
    <row r="143" spans="1:17" ht="33.75" customHeight="1">
      <c r="A143" s="117">
        <v>102</v>
      </c>
      <c r="B143" s="117" t="s">
        <v>139</v>
      </c>
      <c r="C143" s="117" t="s">
        <v>152</v>
      </c>
      <c r="D143" s="39" t="s">
        <v>17</v>
      </c>
      <c r="E143" s="121">
        <v>3258</v>
      </c>
      <c r="F143" s="121"/>
      <c r="G143" s="121"/>
      <c r="H143" s="82"/>
      <c r="I143" s="121"/>
      <c r="J143" s="121"/>
      <c r="K143" s="82">
        <f t="shared" si="14"/>
        <v>3258</v>
      </c>
      <c r="L143" s="117"/>
      <c r="M143" s="118">
        <v>1</v>
      </c>
      <c r="N143" s="133"/>
      <c r="O143" s="133"/>
      <c r="Q143" s="133"/>
    </row>
    <row r="144" spans="1:17" ht="33.75" customHeight="1">
      <c r="A144" s="117">
        <v>102</v>
      </c>
      <c r="B144" s="117" t="s">
        <v>140</v>
      </c>
      <c r="C144" s="117" t="s">
        <v>153</v>
      </c>
      <c r="D144" s="39" t="s">
        <v>17</v>
      </c>
      <c r="E144" s="121">
        <v>2051</v>
      </c>
      <c r="F144" s="121"/>
      <c r="G144" s="121"/>
      <c r="H144" s="82"/>
      <c r="I144" s="121"/>
      <c r="J144" s="121"/>
      <c r="K144" s="82">
        <f t="shared" si="14"/>
        <v>2051</v>
      </c>
      <c r="L144" s="117"/>
      <c r="M144" s="118">
        <v>1</v>
      </c>
      <c r="N144" s="133"/>
      <c r="O144" s="133"/>
      <c r="Q144" s="133"/>
    </row>
    <row r="145" spans="1:17" ht="33.75" customHeight="1">
      <c r="A145" s="117">
        <v>102</v>
      </c>
      <c r="B145" s="117" t="s">
        <v>141</v>
      </c>
      <c r="C145" s="117" t="s">
        <v>154</v>
      </c>
      <c r="D145" s="39" t="s">
        <v>17</v>
      </c>
      <c r="E145" s="121">
        <v>4704</v>
      </c>
      <c r="F145" s="121"/>
      <c r="G145" s="121"/>
      <c r="H145" s="82"/>
      <c r="I145" s="121"/>
      <c r="J145" s="121"/>
      <c r="K145" s="82">
        <f t="shared" si="14"/>
        <v>4704</v>
      </c>
      <c r="L145" s="117"/>
      <c r="M145" s="118">
        <v>1</v>
      </c>
      <c r="N145" s="133"/>
      <c r="O145" s="133"/>
      <c r="Q145" s="133"/>
    </row>
    <row r="146" spans="4:17" ht="12.75" thickBot="1">
      <c r="D146" s="46" t="s">
        <v>18</v>
      </c>
      <c r="E146" s="99">
        <f>SUM(E134:E145)</f>
        <v>39632</v>
      </c>
      <c r="F146" s="99">
        <f aca="true" t="shared" si="15" ref="F146:K146">SUM(F134:F145)</f>
        <v>0</v>
      </c>
      <c r="G146" s="99">
        <f t="shared" si="15"/>
        <v>0</v>
      </c>
      <c r="H146" s="99">
        <f t="shared" si="15"/>
        <v>500</v>
      </c>
      <c r="I146" s="99">
        <f t="shared" si="15"/>
        <v>0</v>
      </c>
      <c r="J146" s="99">
        <f t="shared" si="15"/>
        <v>0</v>
      </c>
      <c r="K146" s="99">
        <f t="shared" si="15"/>
        <v>39132</v>
      </c>
      <c r="Q146" s="133"/>
    </row>
    <row r="147" spans="4:17" ht="12">
      <c r="D147" s="15"/>
      <c r="E147" s="114"/>
      <c r="F147" s="114"/>
      <c r="G147" s="114"/>
      <c r="H147" s="114"/>
      <c r="I147" s="114"/>
      <c r="J147" s="114"/>
      <c r="K147" s="114"/>
      <c r="M147" s="118"/>
      <c r="Q147" s="133"/>
    </row>
    <row r="148" spans="4:17" ht="126" customHeight="1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1:17" ht="12.75" thickBot="1">
      <c r="A149" s="3"/>
      <c r="B149" s="3"/>
      <c r="C149" s="3"/>
      <c r="D149" s="156" t="s">
        <v>0</v>
      </c>
      <c r="E149" s="156"/>
      <c r="F149" s="156"/>
      <c r="G149" s="156"/>
      <c r="H149" s="156"/>
      <c r="I149" s="3"/>
      <c r="J149" s="3"/>
      <c r="K149" s="63"/>
      <c r="L149" s="3"/>
      <c r="M149" s="118"/>
      <c r="Q149" s="133"/>
    </row>
    <row r="150" spans="1:17" ht="12.75" thickBot="1">
      <c r="A150" s="3"/>
      <c r="B150" s="3"/>
      <c r="C150" s="3"/>
      <c r="D150" s="157" t="s">
        <v>1</v>
      </c>
      <c r="E150" s="157"/>
      <c r="F150" s="157"/>
      <c r="G150" s="157"/>
      <c r="H150" s="157"/>
      <c r="I150" s="3"/>
      <c r="J150" s="3"/>
      <c r="K150" s="63"/>
      <c r="L150" s="4" t="s">
        <v>163</v>
      </c>
      <c r="M150" s="118"/>
      <c r="Q150" s="133"/>
    </row>
    <row r="151" spans="1:17" ht="12">
      <c r="A151" s="3"/>
      <c r="B151" s="3"/>
      <c r="C151" s="3"/>
      <c r="D151" s="158" t="s">
        <v>496</v>
      </c>
      <c r="E151" s="158"/>
      <c r="F151" s="158"/>
      <c r="G151" s="158"/>
      <c r="H151" s="158"/>
      <c r="I151" s="3"/>
      <c r="J151" s="3"/>
      <c r="K151" s="63"/>
      <c r="L151" s="3"/>
      <c r="M151" s="118"/>
      <c r="Q151" s="133"/>
    </row>
    <row r="152" spans="1:17" ht="12">
      <c r="A152" s="5"/>
      <c r="B152" s="5"/>
      <c r="C152" s="6" t="s">
        <v>124</v>
      </c>
      <c r="D152" s="7"/>
      <c r="E152" s="8"/>
      <c r="F152" s="9"/>
      <c r="G152" s="10"/>
      <c r="H152" s="11"/>
      <c r="I152" s="11"/>
      <c r="J152" s="11"/>
      <c r="K152" s="64"/>
      <c r="L152" s="12"/>
      <c r="M152" s="118"/>
      <c r="Q152" s="133"/>
    </row>
    <row r="153" spans="13:17" ht="12.75" thickBot="1">
      <c r="M153" s="118"/>
      <c r="Q153" s="133"/>
    </row>
    <row r="154" spans="1:17" ht="12.75" thickBot="1">
      <c r="A154" s="5"/>
      <c r="B154" s="5"/>
      <c r="C154" s="6"/>
      <c r="D154" s="7"/>
      <c r="E154" s="159" t="s">
        <v>3</v>
      </c>
      <c r="F154" s="159"/>
      <c r="G154" s="160" t="s">
        <v>29</v>
      </c>
      <c r="H154" s="160"/>
      <c r="I154" s="160"/>
      <c r="J154" s="160"/>
      <c r="K154" s="64"/>
      <c r="L154" s="12"/>
      <c r="M154" s="118"/>
      <c r="Q154" s="133"/>
    </row>
    <row r="155" spans="1:17" ht="12.75" thickBot="1">
      <c r="A155" s="44" t="s">
        <v>4</v>
      </c>
      <c r="B155" s="161" t="s">
        <v>35</v>
      </c>
      <c r="C155" s="163" t="s">
        <v>5</v>
      </c>
      <c r="D155" s="165" t="s">
        <v>6</v>
      </c>
      <c r="E155" s="146" t="s">
        <v>7</v>
      </c>
      <c r="F155" s="148" t="s">
        <v>8</v>
      </c>
      <c r="G155" s="146" t="s">
        <v>30</v>
      </c>
      <c r="H155" s="148" t="s">
        <v>9</v>
      </c>
      <c r="I155" s="146" t="s">
        <v>8</v>
      </c>
      <c r="J155" s="150" t="s">
        <v>10</v>
      </c>
      <c r="K155" s="152" t="s">
        <v>11</v>
      </c>
      <c r="L155" s="154" t="s">
        <v>12</v>
      </c>
      <c r="M155" s="118"/>
      <c r="Q155" s="133"/>
    </row>
    <row r="156" spans="1:17" ht="12">
      <c r="A156" s="116" t="s">
        <v>13</v>
      </c>
      <c r="B156" s="162"/>
      <c r="C156" s="164"/>
      <c r="D156" s="166"/>
      <c r="E156" s="147"/>
      <c r="F156" s="149"/>
      <c r="G156" s="147"/>
      <c r="H156" s="149"/>
      <c r="I156" s="147"/>
      <c r="J156" s="151"/>
      <c r="K156" s="153"/>
      <c r="L156" s="155"/>
      <c r="M156" s="118"/>
      <c r="Q156" s="133"/>
    </row>
    <row r="157" spans="1:17" ht="36.75" customHeight="1">
      <c r="A157" s="117">
        <v>102</v>
      </c>
      <c r="B157" s="117" t="s">
        <v>142</v>
      </c>
      <c r="C157" s="117" t="s">
        <v>155</v>
      </c>
      <c r="D157" s="39" t="s">
        <v>17</v>
      </c>
      <c r="E157" s="78">
        <v>2833</v>
      </c>
      <c r="F157" s="81"/>
      <c r="G157" s="79"/>
      <c r="H157" s="79"/>
      <c r="I157" s="79"/>
      <c r="J157" s="81"/>
      <c r="K157" s="82">
        <f aca="true" t="shared" si="16" ref="K157:K165">SUM(E157:F157)-SUM(G157:J157)</f>
        <v>2833</v>
      </c>
      <c r="L157" s="51"/>
      <c r="M157" s="118">
        <v>1</v>
      </c>
      <c r="N157" s="133"/>
      <c r="O157" s="133"/>
      <c r="Q157" s="133"/>
    </row>
    <row r="158" spans="1:17" ht="34.5" customHeight="1">
      <c r="A158" s="117">
        <v>102</v>
      </c>
      <c r="B158" s="117" t="s">
        <v>143</v>
      </c>
      <c r="C158" s="117" t="s">
        <v>156</v>
      </c>
      <c r="D158" s="39" t="s">
        <v>17</v>
      </c>
      <c r="E158" s="78">
        <v>2822</v>
      </c>
      <c r="F158" s="81"/>
      <c r="G158" s="79"/>
      <c r="H158" s="79"/>
      <c r="I158" s="79"/>
      <c r="J158" s="81"/>
      <c r="K158" s="82">
        <f t="shared" si="16"/>
        <v>2822</v>
      </c>
      <c r="L158" s="51"/>
      <c r="M158" s="118">
        <v>1</v>
      </c>
      <c r="N158" s="133"/>
      <c r="O158" s="133"/>
      <c r="Q158" s="133"/>
    </row>
    <row r="159" spans="1:17" ht="35.25" customHeight="1">
      <c r="A159" s="117">
        <v>602</v>
      </c>
      <c r="B159" s="117" t="s">
        <v>144</v>
      </c>
      <c r="C159" s="117" t="s">
        <v>157</v>
      </c>
      <c r="D159" s="39" t="s">
        <v>17</v>
      </c>
      <c r="E159" s="78">
        <v>5728</v>
      </c>
      <c r="F159" s="81"/>
      <c r="G159" s="79"/>
      <c r="H159" s="79"/>
      <c r="I159" s="79"/>
      <c r="J159" s="81"/>
      <c r="K159" s="82">
        <f t="shared" si="16"/>
        <v>5728</v>
      </c>
      <c r="L159" s="51"/>
      <c r="M159" s="118">
        <v>1</v>
      </c>
      <c r="N159" s="133"/>
      <c r="O159" s="133"/>
      <c r="Q159" s="133"/>
    </row>
    <row r="160" spans="1:17" ht="33" customHeight="1">
      <c r="A160" s="117">
        <v>102</v>
      </c>
      <c r="B160" s="117" t="s">
        <v>145</v>
      </c>
      <c r="C160" s="117" t="s">
        <v>158</v>
      </c>
      <c r="D160" s="39" t="s">
        <v>17</v>
      </c>
      <c r="E160" s="78">
        <v>3418</v>
      </c>
      <c r="F160" s="81"/>
      <c r="G160" s="79"/>
      <c r="H160" s="79"/>
      <c r="I160" s="79"/>
      <c r="J160" s="81"/>
      <c r="K160" s="82">
        <f t="shared" si="16"/>
        <v>3418</v>
      </c>
      <c r="L160" s="51"/>
      <c r="M160" s="118">
        <v>1</v>
      </c>
      <c r="N160" s="133"/>
      <c r="O160" s="133"/>
      <c r="Q160" s="133"/>
    </row>
    <row r="161" spans="1:17" ht="36" customHeight="1">
      <c r="A161" s="117">
        <v>102</v>
      </c>
      <c r="B161" s="117" t="s">
        <v>146</v>
      </c>
      <c r="C161" s="117" t="s">
        <v>159</v>
      </c>
      <c r="D161" s="39" t="s">
        <v>17</v>
      </c>
      <c r="E161" s="78">
        <v>2051</v>
      </c>
      <c r="F161" s="81"/>
      <c r="G161" s="79"/>
      <c r="H161" s="79"/>
      <c r="I161" s="79"/>
      <c r="J161" s="81"/>
      <c r="K161" s="82">
        <f t="shared" si="16"/>
        <v>2051</v>
      </c>
      <c r="L161" s="51"/>
      <c r="M161" s="118">
        <v>1</v>
      </c>
      <c r="N161" s="133"/>
      <c r="O161" s="133"/>
      <c r="Q161" s="133"/>
    </row>
    <row r="162" spans="1:17" ht="36" customHeight="1">
      <c r="A162" s="117">
        <v>102</v>
      </c>
      <c r="B162" s="117" t="s">
        <v>147</v>
      </c>
      <c r="C162" s="117" t="s">
        <v>160</v>
      </c>
      <c r="D162" s="39" t="s">
        <v>17</v>
      </c>
      <c r="E162" s="78">
        <v>2714</v>
      </c>
      <c r="F162" s="81"/>
      <c r="G162" s="79"/>
      <c r="H162" s="79"/>
      <c r="I162" s="79"/>
      <c r="J162" s="81"/>
      <c r="K162" s="82">
        <f t="shared" si="16"/>
        <v>2714</v>
      </c>
      <c r="L162" s="51"/>
      <c r="M162" s="118">
        <v>1</v>
      </c>
      <c r="N162" s="133"/>
      <c r="O162" s="133"/>
      <c r="Q162" s="133"/>
    </row>
    <row r="163" spans="1:17" ht="31.5" customHeight="1">
      <c r="A163" s="117">
        <v>102</v>
      </c>
      <c r="B163" s="117" t="s">
        <v>148</v>
      </c>
      <c r="C163" s="117" t="s">
        <v>161</v>
      </c>
      <c r="D163" s="39" t="s">
        <v>17</v>
      </c>
      <c r="E163" s="78">
        <v>6513</v>
      </c>
      <c r="F163" s="81"/>
      <c r="G163" s="79"/>
      <c r="H163" s="79"/>
      <c r="I163" s="79"/>
      <c r="J163" s="81"/>
      <c r="K163" s="82">
        <f t="shared" si="16"/>
        <v>6513</v>
      </c>
      <c r="L163" s="51"/>
      <c r="M163" s="118">
        <v>1</v>
      </c>
      <c r="N163" s="133"/>
      <c r="O163" s="133"/>
      <c r="Q163" s="133"/>
    </row>
    <row r="164" spans="1:17" ht="39.75" customHeight="1">
      <c r="A164" s="117">
        <v>102</v>
      </c>
      <c r="B164" s="117" t="s">
        <v>149</v>
      </c>
      <c r="C164" s="117" t="s">
        <v>162</v>
      </c>
      <c r="D164" s="39" t="s">
        <v>17</v>
      </c>
      <c r="E164" s="78">
        <v>3999</v>
      </c>
      <c r="F164" s="81"/>
      <c r="G164" s="79"/>
      <c r="H164" s="79"/>
      <c r="I164" s="79"/>
      <c r="J164" s="81"/>
      <c r="K164" s="82">
        <f t="shared" si="16"/>
        <v>3999</v>
      </c>
      <c r="L164" s="51"/>
      <c r="M164" s="118">
        <v>1</v>
      </c>
      <c r="N164" s="133"/>
      <c r="O164" s="133"/>
      <c r="Q164" s="133"/>
    </row>
    <row r="165" spans="1:17" ht="39.75" customHeight="1">
      <c r="A165" s="117">
        <v>102</v>
      </c>
      <c r="B165" s="117" t="s">
        <v>494</v>
      </c>
      <c r="C165" s="117" t="s">
        <v>495</v>
      </c>
      <c r="D165" s="39" t="s">
        <v>17</v>
      </c>
      <c r="E165" s="78">
        <v>4379</v>
      </c>
      <c r="F165" s="81"/>
      <c r="G165" s="79"/>
      <c r="H165" s="79"/>
      <c r="I165" s="79"/>
      <c r="J165" s="81"/>
      <c r="K165" s="82">
        <f t="shared" si="16"/>
        <v>4379</v>
      </c>
      <c r="L165" s="51"/>
      <c r="M165" s="118">
        <v>1</v>
      </c>
      <c r="N165" s="133"/>
      <c r="O165" s="133"/>
      <c r="Q165" s="133"/>
    </row>
    <row r="166" spans="1:17" ht="12.75" thickBot="1">
      <c r="A166" s="131"/>
      <c r="B166" s="131"/>
      <c r="C166" s="131"/>
      <c r="D166" s="46" t="s">
        <v>18</v>
      </c>
      <c r="E166" s="99">
        <f>SUM(E157:E165)</f>
        <v>34457</v>
      </c>
      <c r="F166" s="99">
        <f>SUM(F153:F159)</f>
        <v>0</v>
      </c>
      <c r="G166" s="99">
        <f>SUM(G153:G159)</f>
        <v>0</v>
      </c>
      <c r="H166" s="99">
        <f>SUM(H153:H159)</f>
        <v>0</v>
      </c>
      <c r="I166" s="99">
        <f>SUM(I153:I159)</f>
        <v>0</v>
      </c>
      <c r="J166" s="99">
        <f>SUM(J153:J159)</f>
        <v>0</v>
      </c>
      <c r="K166" s="99">
        <f>SUM(K157:K165)</f>
        <v>34457</v>
      </c>
      <c r="L166" s="17"/>
      <c r="M166" s="118">
        <f>SUM(M1:M165)</f>
        <v>89</v>
      </c>
      <c r="Q166" s="133"/>
    </row>
    <row r="167" spans="4:13" ht="12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">
      <c r="M168" s="118"/>
    </row>
    <row r="169" spans="5:17" ht="12">
      <c r="E169" s="18">
        <f>E22+E45+E71+E97+E123+E146+E166</f>
        <v>321505</v>
      </c>
      <c r="F169" s="18">
        <f>F22+F45+F71+F97+F123+F146</f>
        <v>0</v>
      </c>
      <c r="G169" s="18">
        <f>G22+G45+G71+G97+G123+G146</f>
        <v>0</v>
      </c>
      <c r="H169" s="18">
        <f>H22+H45+H71+H97+H123+H146+H166</f>
        <v>2600</v>
      </c>
      <c r="I169" s="18">
        <f>I22+I45+I71+I97+I123+I146</f>
        <v>0</v>
      </c>
      <c r="J169" s="18">
        <f>J22+J45+J71+J97+J123+J146</f>
        <v>0</v>
      </c>
      <c r="K169" s="18">
        <f>K22+K45+K71+K97+K123+K146+K166</f>
        <v>318905</v>
      </c>
      <c r="M169" s="119"/>
      <c r="O169" s="133"/>
      <c r="P169" s="133"/>
      <c r="Q169" s="133"/>
    </row>
    <row r="170" spans="4:13" ht="12">
      <c r="D170" s="115" t="s">
        <v>106</v>
      </c>
      <c r="E170" s="113">
        <f>E169+F169</f>
        <v>321505</v>
      </c>
      <c r="F170" s="112"/>
      <c r="H170" s="115" t="s">
        <v>107</v>
      </c>
      <c r="J170" s="114">
        <f>G169+H169+I169+J169</f>
        <v>2600</v>
      </c>
      <c r="M170" s="29"/>
    </row>
    <row r="171" ht="12">
      <c r="M171" s="29"/>
    </row>
    <row r="172" ht="12">
      <c r="M172" s="29"/>
    </row>
    <row r="173" spans="7:13" ht="12">
      <c r="G173" s="58"/>
      <c r="H173" s="59"/>
      <c r="I173" s="59"/>
      <c r="J173" s="59"/>
      <c r="K173" s="70"/>
      <c r="L173" s="60"/>
      <c r="M173" s="61"/>
    </row>
    <row r="174" spans="7:13" ht="12">
      <c r="G174" s="58"/>
      <c r="H174" s="62"/>
      <c r="I174" s="59"/>
      <c r="J174" s="59"/>
      <c r="K174" s="70"/>
      <c r="L174" s="60"/>
      <c r="M174" s="60"/>
    </row>
    <row r="175" spans="7:13" ht="12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">
      <c r="G176" s="58"/>
      <c r="H176" s="59"/>
      <c r="I176" s="59"/>
      <c r="J176" s="59"/>
      <c r="K176" s="70"/>
      <c r="L176" s="60"/>
      <c r="M176" s="60"/>
    </row>
    <row r="177" spans="7:13" ht="12">
      <c r="G177" s="58"/>
      <c r="H177" s="59"/>
      <c r="I177" s="59"/>
      <c r="J177" s="59"/>
      <c r="K177" s="70"/>
      <c r="L177" s="61"/>
      <c r="M177" s="60"/>
    </row>
    <row r="178" spans="5:13" ht="12">
      <c r="E178"/>
      <c r="G178" s="60"/>
      <c r="H178" s="60"/>
      <c r="I178" s="60"/>
      <c r="J178" s="60"/>
      <c r="K178" s="58"/>
      <c r="L178" s="60"/>
      <c r="M178" s="60"/>
    </row>
    <row r="179" spans="7:13" ht="12">
      <c r="G179" s="58"/>
      <c r="H179" s="59" t="s">
        <v>33</v>
      </c>
      <c r="I179" s="59"/>
      <c r="J179" s="59"/>
      <c r="K179" s="70"/>
      <c r="L179" s="60"/>
      <c r="M179" s="60"/>
    </row>
    <row r="180" spans="7:13" ht="12">
      <c r="G180" s="58"/>
      <c r="H180" s="59"/>
      <c r="I180" s="59"/>
      <c r="J180" s="59"/>
      <c r="K180" s="71"/>
      <c r="L180" s="60"/>
      <c r="M180" s="60"/>
    </row>
    <row r="181" spans="7:13" ht="12">
      <c r="G181" s="58"/>
      <c r="H181" s="59"/>
      <c r="I181" s="59"/>
      <c r="J181" s="59"/>
      <c r="K181" s="70"/>
      <c r="L181" s="60"/>
      <c r="M181" s="60"/>
    </row>
    <row r="185" spans="3:4" ht="12">
      <c r="C185" s="19" t="s">
        <v>24</v>
      </c>
      <c r="D185" s="20">
        <f>E17+E18+E19+E20+E21+E33+E34+E35+E36+E37+E38+E63+E64+E65+E66+E67+E68+E69+E70+E83+E84+E85+E87+E88+E91+E92+E93+E94+E95+E96+E109+E111+E112+E113+E114+E116+E117+E119+E120+E121+E135+E137+E138+E139+E140+E142+E143+E144+E145+E157+E158+E160+E161+E162+E163+E164+E165</f>
        <v>168835</v>
      </c>
    </row>
    <row r="186" spans="3:4" ht="12">
      <c r="C186" s="21" t="s">
        <v>25</v>
      </c>
      <c r="D186" s="22">
        <f>E39+E40+E41+E42+E43+E44+E55+E56+E57+E58+E59+E60+E61+E62+E110+E115+E122+E134+E141+E159</f>
        <v>85545</v>
      </c>
    </row>
    <row r="187" spans="3:4" ht="12">
      <c r="C187" s="23" t="s">
        <v>26</v>
      </c>
      <c r="D187" s="24">
        <f>E9++E10+E11+E12+E13+E14+E15+E16+E89+E90+E118+E136</f>
        <v>67125</v>
      </c>
    </row>
    <row r="188" spans="3:9" ht="12">
      <c r="C188" s="25" t="s">
        <v>27</v>
      </c>
      <c r="D188" s="26">
        <v>0</v>
      </c>
      <c r="I188" s="145"/>
    </row>
    <row r="190" spans="4:11" ht="12">
      <c r="D190" s="101">
        <f>SUM(D185:D189)</f>
        <v>321505</v>
      </c>
      <c r="E190" s="1">
        <f>D190+F169</f>
        <v>321505</v>
      </c>
      <c r="F190" s="29"/>
      <c r="K190" s="72"/>
    </row>
    <row r="267" ht="12">
      <c r="K267" s="68" t="s">
        <v>34</v>
      </c>
    </row>
  </sheetData>
  <sheetProtection selectLockedCells="1" selectUnlockedCells="1"/>
  <mergeCells count="112">
    <mergeCell ref="G132:G133"/>
    <mergeCell ref="H132:H133"/>
    <mergeCell ref="I132:I133"/>
    <mergeCell ref="J132:J133"/>
    <mergeCell ref="K132:K133"/>
    <mergeCell ref="L132:L133"/>
    <mergeCell ref="D126:H126"/>
    <mergeCell ref="D127:H127"/>
    <mergeCell ref="D128:H128"/>
    <mergeCell ref="E131:F131"/>
    <mergeCell ref="G131:J131"/>
    <mergeCell ref="B132:B133"/>
    <mergeCell ref="C132:C133"/>
    <mergeCell ref="D132:D133"/>
    <mergeCell ref="E132:E133"/>
    <mergeCell ref="F132:F133"/>
    <mergeCell ref="J52:J53"/>
    <mergeCell ref="K52:K53"/>
    <mergeCell ref="L52:L53"/>
    <mergeCell ref="D49:H49"/>
    <mergeCell ref="E51:F51"/>
    <mergeCell ref="G51:J51"/>
    <mergeCell ref="I52:I53"/>
    <mergeCell ref="C52:C53"/>
    <mergeCell ref="D52:D53"/>
    <mergeCell ref="E52:E53"/>
    <mergeCell ref="F52:F53"/>
    <mergeCell ref="G52:G53"/>
    <mergeCell ref="H52:H53"/>
    <mergeCell ref="I30:I31"/>
    <mergeCell ref="J30:J31"/>
    <mergeCell ref="K30:K31"/>
    <mergeCell ref="L30:L31"/>
    <mergeCell ref="D47:H47"/>
    <mergeCell ref="D48:H48"/>
    <mergeCell ref="C30:C31"/>
    <mergeCell ref="D30:D31"/>
    <mergeCell ref="E30:E31"/>
    <mergeCell ref="F30:F31"/>
    <mergeCell ref="G30:G31"/>
    <mergeCell ref="H30:H31"/>
    <mergeCell ref="C80:C81"/>
    <mergeCell ref="D80:D81"/>
    <mergeCell ref="E80:E81"/>
    <mergeCell ref="F80:F81"/>
    <mergeCell ref="G80:G81"/>
    <mergeCell ref="D1:H1"/>
    <mergeCell ref="D2:H2"/>
    <mergeCell ref="D3:H3"/>
    <mergeCell ref="E29:F29"/>
    <mergeCell ref="G29:J29"/>
    <mergeCell ref="H80:H81"/>
    <mergeCell ref="I80:I81"/>
    <mergeCell ref="J80:J81"/>
    <mergeCell ref="K80:K81"/>
    <mergeCell ref="L80:L81"/>
    <mergeCell ref="D74:H74"/>
    <mergeCell ref="D75:H75"/>
    <mergeCell ref="D76:H76"/>
    <mergeCell ref="E79:F79"/>
    <mergeCell ref="G79:J79"/>
    <mergeCell ref="D24:H24"/>
    <mergeCell ref="D25:H25"/>
    <mergeCell ref="D26:H26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06:I107"/>
    <mergeCell ref="J106:J107"/>
    <mergeCell ref="K106:K107"/>
    <mergeCell ref="L106:L107"/>
    <mergeCell ref="D100:H100"/>
    <mergeCell ref="D101:H101"/>
    <mergeCell ref="D102:H102"/>
    <mergeCell ref="E105:F105"/>
    <mergeCell ref="G105:J105"/>
    <mergeCell ref="D106:D107"/>
    <mergeCell ref="B6:B7"/>
    <mergeCell ref="B30:B31"/>
    <mergeCell ref="B52:B53"/>
    <mergeCell ref="B80:B81"/>
    <mergeCell ref="B106:B107"/>
    <mergeCell ref="H106:H107"/>
    <mergeCell ref="C106:C107"/>
    <mergeCell ref="E106:E107"/>
    <mergeCell ref="F106:F107"/>
    <mergeCell ref="G106:G107"/>
    <mergeCell ref="D149:H149"/>
    <mergeCell ref="D150:H150"/>
    <mergeCell ref="D151:H151"/>
    <mergeCell ref="E154:F154"/>
    <mergeCell ref="G154:J154"/>
    <mergeCell ref="B155:B156"/>
    <mergeCell ref="C155:C156"/>
    <mergeCell ref="D155:D156"/>
    <mergeCell ref="E155:E156"/>
    <mergeCell ref="F155:F156"/>
    <mergeCell ref="G155:G156"/>
    <mergeCell ref="H155:H156"/>
    <mergeCell ref="I155:I156"/>
    <mergeCell ref="J155:J156"/>
    <mergeCell ref="K155:K156"/>
    <mergeCell ref="L155:L156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0"/>
  <sheetViews>
    <sheetView zoomScalePageLayoutView="0" workbookViewId="0" topLeftCell="A1">
      <selection activeCell="B24" sqref="B24"/>
    </sheetView>
  </sheetViews>
  <sheetFormatPr defaultColWidth="11.421875" defaultRowHeight="12.75"/>
  <cols>
    <col min="1" max="1" width="29.140625" style="0" customWidth="1"/>
    <col min="2" max="2" width="23.00390625" style="0" customWidth="1"/>
  </cols>
  <sheetData>
    <row r="7" spans="1:3" ht="12">
      <c r="A7" s="198" t="s">
        <v>493</v>
      </c>
      <c r="B7" s="198"/>
      <c r="C7" s="198"/>
    </row>
    <row r="8" spans="1:3" ht="12">
      <c r="A8" s="39" t="s">
        <v>200</v>
      </c>
      <c r="B8" s="51" t="s">
        <v>492</v>
      </c>
      <c r="C8" s="51" t="s">
        <v>491</v>
      </c>
    </row>
    <row r="9" spans="1:2" ht="12">
      <c r="A9" s="117" t="s">
        <v>134</v>
      </c>
      <c r="B9" s="51" t="s">
        <v>491</v>
      </c>
    </row>
    <row r="10" spans="1:2" ht="12">
      <c r="A10" s="117" t="s">
        <v>133</v>
      </c>
      <c r="B10" s="51" t="s">
        <v>492</v>
      </c>
    </row>
  </sheetData>
  <sheetProtection/>
  <mergeCells count="1">
    <mergeCell ref="A7:C7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67"/>
  <sheetViews>
    <sheetView zoomScale="90" zoomScaleNormal="90" zoomScalePageLayoutView="0" workbookViewId="0" topLeftCell="A102">
      <selection activeCell="C113" sqref="C113"/>
    </sheetView>
  </sheetViews>
  <sheetFormatPr defaultColWidth="11.421875" defaultRowHeight="12.75"/>
  <cols>
    <col min="1" max="2" width="3.8515625" style="0" customWidth="1"/>
    <col min="3" max="3" width="27.00390625" style="0" customWidth="1"/>
    <col min="4" max="4" width="16.28125" style="0" customWidth="1"/>
    <col min="5" max="5" width="14.7109375" style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2.28125" style="68" customWidth="1"/>
    <col min="12" max="12" width="33.421875" style="0" customWidth="1"/>
    <col min="13" max="13" width="7.00390625" style="0" customWidth="1"/>
    <col min="15" max="15" width="14.140625" style="0" customWidth="1"/>
    <col min="16" max="16" width="12.421875" style="0" customWidth="1"/>
  </cols>
  <sheetData>
    <row r="1" spans="1:12" ht="13.5" customHeight="1" thickBot="1">
      <c r="A1" s="3"/>
      <c r="B1" s="3"/>
      <c r="C1" s="3"/>
      <c r="D1" s="156" t="s">
        <v>0</v>
      </c>
      <c r="E1" s="156"/>
      <c r="F1" s="156"/>
      <c r="G1" s="156"/>
      <c r="H1" s="156"/>
      <c r="I1" s="3"/>
      <c r="J1" s="3"/>
      <c r="K1" s="63"/>
      <c r="L1" s="3"/>
    </row>
    <row r="2" spans="1:12" ht="15.75" customHeight="1" thickBot="1">
      <c r="A2" s="3"/>
      <c r="B2" s="3"/>
      <c r="C2" s="3"/>
      <c r="D2" s="157" t="s">
        <v>1</v>
      </c>
      <c r="E2" s="157"/>
      <c r="F2" s="157"/>
      <c r="G2" s="157"/>
      <c r="H2" s="157"/>
      <c r="I2" s="3"/>
      <c r="J2" s="3"/>
      <c r="K2" s="63"/>
      <c r="L2" s="4" t="s">
        <v>2</v>
      </c>
    </row>
    <row r="3" spans="1:12" ht="17.25" customHeight="1">
      <c r="A3" s="3"/>
      <c r="B3" s="3"/>
      <c r="C3" s="3"/>
      <c r="D3" s="158" t="s">
        <v>222</v>
      </c>
      <c r="E3" s="158"/>
      <c r="F3" s="158"/>
      <c r="G3" s="158"/>
      <c r="H3" s="158"/>
      <c r="I3" s="3"/>
      <c r="J3" s="3"/>
      <c r="K3" s="63"/>
      <c r="L3" s="3"/>
    </row>
    <row r="4" spans="1:12" ht="17.25" customHeight="1" thickBot="1">
      <c r="A4" s="5"/>
      <c r="B4" s="5"/>
      <c r="C4" s="6" t="s">
        <v>122</v>
      </c>
      <c r="D4" s="7"/>
      <c r="E4" s="8"/>
      <c r="F4" s="9"/>
      <c r="G4" s="10"/>
      <c r="H4" s="11"/>
      <c r="I4" s="11"/>
      <c r="J4" s="11"/>
      <c r="K4" s="64"/>
      <c r="L4" s="12"/>
    </row>
    <row r="5" spans="1:12" ht="15.75" customHeight="1" thickBot="1">
      <c r="A5" s="5"/>
      <c r="B5" s="5"/>
      <c r="C5" s="12"/>
      <c r="D5" s="7"/>
      <c r="E5" s="184" t="s">
        <v>3</v>
      </c>
      <c r="F5" s="184"/>
      <c r="G5" s="185" t="s">
        <v>29</v>
      </c>
      <c r="H5" s="186"/>
      <c r="I5" s="186"/>
      <c r="J5" s="187"/>
      <c r="K5" s="64"/>
      <c r="L5" s="12"/>
    </row>
    <row r="6" spans="1:12" ht="15" customHeight="1" thickBot="1">
      <c r="A6" s="44" t="s">
        <v>4</v>
      </c>
      <c r="B6" s="161" t="s">
        <v>35</v>
      </c>
      <c r="C6" s="163" t="s">
        <v>5</v>
      </c>
      <c r="D6" s="165" t="s">
        <v>6</v>
      </c>
      <c r="E6" s="146" t="s">
        <v>7</v>
      </c>
      <c r="F6" s="148" t="s">
        <v>8</v>
      </c>
      <c r="G6" s="146" t="s">
        <v>30</v>
      </c>
      <c r="H6" s="146" t="s">
        <v>9</v>
      </c>
      <c r="I6" s="146" t="s">
        <v>8</v>
      </c>
      <c r="J6" s="146" t="s">
        <v>10</v>
      </c>
      <c r="K6" s="177" t="s">
        <v>11</v>
      </c>
      <c r="L6" s="182" t="s">
        <v>12</v>
      </c>
    </row>
    <row r="7" spans="1:12" ht="12" customHeight="1" thickBot="1">
      <c r="A7" s="47" t="s">
        <v>13</v>
      </c>
      <c r="B7" s="167"/>
      <c r="C7" s="179"/>
      <c r="D7" s="188"/>
      <c r="E7" s="181"/>
      <c r="F7" s="180"/>
      <c r="G7" s="181"/>
      <c r="H7" s="181"/>
      <c r="I7" s="181"/>
      <c r="J7" s="181"/>
      <c r="K7" s="178"/>
      <c r="L7" s="183"/>
    </row>
    <row r="8" spans="1:12" ht="12.75" customHeight="1">
      <c r="A8" s="48"/>
      <c r="B8" s="5"/>
      <c r="C8" s="33" t="s">
        <v>14</v>
      </c>
      <c r="D8" s="34"/>
      <c r="E8" s="35"/>
      <c r="F8" s="8"/>
      <c r="G8" s="36"/>
      <c r="H8" s="37"/>
      <c r="I8" s="16"/>
      <c r="J8" s="38"/>
      <c r="K8" s="65"/>
      <c r="L8" s="52"/>
    </row>
    <row r="9" spans="1:17" ht="38.25" customHeight="1">
      <c r="A9" s="27">
        <v>102</v>
      </c>
      <c r="B9" s="27" t="s">
        <v>43</v>
      </c>
      <c r="C9" s="39" t="s">
        <v>166</v>
      </c>
      <c r="D9" s="124" t="s">
        <v>21</v>
      </c>
      <c r="E9" s="134">
        <v>4570</v>
      </c>
      <c r="F9" s="79"/>
      <c r="G9" s="80"/>
      <c r="H9" s="79"/>
      <c r="I9" s="81"/>
      <c r="J9" s="81"/>
      <c r="K9" s="79">
        <f aca="true" t="shared" si="0" ref="K9:K16">SUM(E9:F9)-SUM(G9:J9)</f>
        <v>4570</v>
      </c>
      <c r="L9" s="135"/>
      <c r="M9">
        <v>1</v>
      </c>
      <c r="N9" s="133">
        <f>(E9*3%)</f>
        <v>137.1</v>
      </c>
      <c r="O9" s="133">
        <f>E9+N9</f>
        <v>4707.1</v>
      </c>
      <c r="P9">
        <v>4570</v>
      </c>
      <c r="Q9" s="133">
        <f>P9-O9</f>
        <v>-137.10000000000036</v>
      </c>
    </row>
    <row r="10" spans="1:17" ht="38.25" customHeight="1">
      <c r="A10" s="27">
        <v>102</v>
      </c>
      <c r="B10" s="27" t="s">
        <v>45</v>
      </c>
      <c r="C10" s="28" t="s">
        <v>167</v>
      </c>
      <c r="D10" s="125" t="s">
        <v>21</v>
      </c>
      <c r="E10" s="134">
        <v>7522</v>
      </c>
      <c r="F10" s="79"/>
      <c r="G10" s="80"/>
      <c r="H10" s="81" t="s">
        <v>33</v>
      </c>
      <c r="I10" s="81"/>
      <c r="J10" s="81"/>
      <c r="K10" s="79">
        <f t="shared" si="0"/>
        <v>7522</v>
      </c>
      <c r="L10" s="135"/>
      <c r="M10">
        <v>1</v>
      </c>
      <c r="N10" s="133">
        <f aca="true" t="shared" si="1" ref="N10:N21">(E10*3%)</f>
        <v>225.66</v>
      </c>
      <c r="O10" s="133">
        <f aca="true" t="shared" si="2" ref="O10:O21">E10+N10</f>
        <v>7747.66</v>
      </c>
      <c r="P10">
        <v>7522</v>
      </c>
      <c r="Q10" s="133">
        <f aca="true" t="shared" si="3" ref="Q10:Q71">P10-O10</f>
        <v>-225.65999999999985</v>
      </c>
    </row>
    <row r="11" spans="1:17" ht="38.25" customHeight="1">
      <c r="A11" s="27">
        <v>102</v>
      </c>
      <c r="B11" s="27" t="s">
        <v>51</v>
      </c>
      <c r="C11" s="28" t="s">
        <v>168</v>
      </c>
      <c r="D11" s="126" t="s">
        <v>21</v>
      </c>
      <c r="E11" s="134">
        <v>3957</v>
      </c>
      <c r="F11" s="79"/>
      <c r="G11" s="80"/>
      <c r="H11" s="81"/>
      <c r="I11" s="81"/>
      <c r="J11" s="81"/>
      <c r="K11" s="79">
        <f t="shared" si="0"/>
        <v>3957</v>
      </c>
      <c r="L11" s="135"/>
      <c r="M11">
        <v>1</v>
      </c>
      <c r="N11" s="133">
        <f t="shared" si="1"/>
        <v>118.71</v>
      </c>
      <c r="O11" s="133">
        <f t="shared" si="2"/>
        <v>4075.71</v>
      </c>
      <c r="P11">
        <v>3957</v>
      </c>
      <c r="Q11" s="133">
        <f t="shared" si="3"/>
        <v>-118.71000000000004</v>
      </c>
    </row>
    <row r="12" spans="1:17" ht="38.25" customHeight="1">
      <c r="A12" s="27">
        <v>102</v>
      </c>
      <c r="B12" s="27" t="s">
        <v>59</v>
      </c>
      <c r="C12" s="31" t="s">
        <v>169</v>
      </c>
      <c r="D12" s="126" t="s">
        <v>21</v>
      </c>
      <c r="E12" s="134">
        <v>7234</v>
      </c>
      <c r="F12" s="79"/>
      <c r="G12" s="80"/>
      <c r="H12" s="81"/>
      <c r="I12" s="81"/>
      <c r="J12" s="81"/>
      <c r="K12" s="79">
        <f t="shared" si="0"/>
        <v>7234</v>
      </c>
      <c r="L12" s="135"/>
      <c r="M12">
        <v>1</v>
      </c>
      <c r="N12" s="133">
        <f t="shared" si="1"/>
        <v>217.01999999999998</v>
      </c>
      <c r="O12" s="133">
        <f t="shared" si="2"/>
        <v>7451.02</v>
      </c>
      <c r="P12">
        <v>7234</v>
      </c>
      <c r="Q12" s="133">
        <f t="shared" si="3"/>
        <v>-217.02000000000044</v>
      </c>
    </row>
    <row r="13" spans="1:17" ht="38.25" customHeight="1">
      <c r="A13" s="40">
        <v>102</v>
      </c>
      <c r="B13" s="40" t="s">
        <v>63</v>
      </c>
      <c r="C13" s="28" t="s">
        <v>170</v>
      </c>
      <c r="D13" s="125" t="s">
        <v>21</v>
      </c>
      <c r="E13" s="134">
        <v>4212</v>
      </c>
      <c r="F13" s="79"/>
      <c r="G13" s="136"/>
      <c r="H13" s="79"/>
      <c r="I13" s="79"/>
      <c r="J13" s="81"/>
      <c r="K13" s="137">
        <f t="shared" si="0"/>
        <v>4212</v>
      </c>
      <c r="L13" s="78"/>
      <c r="M13">
        <v>1</v>
      </c>
      <c r="N13" s="133">
        <f t="shared" si="1"/>
        <v>126.36</v>
      </c>
      <c r="O13" s="133">
        <f t="shared" si="2"/>
        <v>4338.36</v>
      </c>
      <c r="P13">
        <v>4212</v>
      </c>
      <c r="Q13" s="133">
        <f t="shared" si="3"/>
        <v>-126.35999999999967</v>
      </c>
    </row>
    <row r="14" spans="1:17" ht="38.25" customHeight="1">
      <c r="A14" s="40">
        <v>102</v>
      </c>
      <c r="B14" s="40" t="s">
        <v>64</v>
      </c>
      <c r="C14" s="32" t="s">
        <v>171</v>
      </c>
      <c r="D14" s="127" t="s">
        <v>21</v>
      </c>
      <c r="E14" s="134">
        <v>6837</v>
      </c>
      <c r="F14" s="79"/>
      <c r="G14" s="81"/>
      <c r="H14" s="138"/>
      <c r="I14" s="79"/>
      <c r="J14" s="79"/>
      <c r="K14" s="137">
        <f t="shared" si="0"/>
        <v>6837</v>
      </c>
      <c r="L14" s="139"/>
      <c r="M14">
        <v>1</v>
      </c>
      <c r="N14" s="133">
        <f t="shared" si="1"/>
        <v>205.10999999999999</v>
      </c>
      <c r="O14" s="133">
        <f t="shared" si="2"/>
        <v>7042.11</v>
      </c>
      <c r="P14">
        <v>6837</v>
      </c>
      <c r="Q14" s="133">
        <f t="shared" si="3"/>
        <v>-205.10999999999967</v>
      </c>
    </row>
    <row r="15" spans="1:17" ht="38.25" customHeight="1">
      <c r="A15" s="27">
        <v>102</v>
      </c>
      <c r="B15" s="27" t="s">
        <v>78</v>
      </c>
      <c r="C15" s="32" t="s">
        <v>172</v>
      </c>
      <c r="D15" s="127" t="s">
        <v>21</v>
      </c>
      <c r="E15" s="134">
        <v>6518</v>
      </c>
      <c r="F15" s="79"/>
      <c r="G15" s="81"/>
      <c r="H15" s="79"/>
      <c r="I15" s="81"/>
      <c r="J15" s="81"/>
      <c r="K15" s="137">
        <f t="shared" si="0"/>
        <v>6518</v>
      </c>
      <c r="L15" s="135"/>
      <c r="M15">
        <v>1</v>
      </c>
      <c r="N15" s="133">
        <f t="shared" si="1"/>
        <v>195.54</v>
      </c>
      <c r="O15" s="133">
        <f t="shared" si="2"/>
        <v>6713.54</v>
      </c>
      <c r="P15">
        <v>6518</v>
      </c>
      <c r="Q15" s="133">
        <f t="shared" si="3"/>
        <v>-195.53999999999996</v>
      </c>
    </row>
    <row r="16" spans="1:17" ht="38.25" customHeight="1">
      <c r="A16" s="27">
        <v>102</v>
      </c>
      <c r="B16" s="27" t="s">
        <v>71</v>
      </c>
      <c r="C16" s="31" t="s">
        <v>173</v>
      </c>
      <c r="D16" s="126" t="s">
        <v>21</v>
      </c>
      <c r="E16" s="134">
        <v>7234</v>
      </c>
      <c r="F16" s="79"/>
      <c r="G16" s="81"/>
      <c r="H16" s="79"/>
      <c r="I16" s="81"/>
      <c r="J16" s="81"/>
      <c r="K16" s="137">
        <f t="shared" si="0"/>
        <v>7234</v>
      </c>
      <c r="L16" s="135"/>
      <c r="M16">
        <v>1</v>
      </c>
      <c r="N16" s="133">
        <f t="shared" si="1"/>
        <v>217.01999999999998</v>
      </c>
      <c r="O16" s="133">
        <f t="shared" si="2"/>
        <v>7451.02</v>
      </c>
      <c r="P16">
        <v>7234</v>
      </c>
      <c r="Q16" s="133">
        <f t="shared" si="3"/>
        <v>-217.02000000000044</v>
      </c>
    </row>
    <row r="17" spans="1:17" ht="38.25" customHeight="1">
      <c r="A17" s="27">
        <v>102</v>
      </c>
      <c r="B17" s="27" t="s">
        <v>81</v>
      </c>
      <c r="C17" s="32" t="s">
        <v>174</v>
      </c>
      <c r="D17" s="126" t="s">
        <v>15</v>
      </c>
      <c r="E17" s="134">
        <v>3125</v>
      </c>
      <c r="F17" s="79"/>
      <c r="G17" s="80"/>
      <c r="H17" s="81"/>
      <c r="I17" s="81"/>
      <c r="J17" s="81"/>
      <c r="K17" s="79">
        <f>SUM(E17:F17)-SUM(G17:J17)</f>
        <v>3125</v>
      </c>
      <c r="L17" s="135"/>
      <c r="M17">
        <v>1</v>
      </c>
      <c r="N17" s="133">
        <f t="shared" si="1"/>
        <v>93.75</v>
      </c>
      <c r="O17" s="133">
        <f t="shared" si="2"/>
        <v>3218.75</v>
      </c>
      <c r="P17">
        <v>3125</v>
      </c>
      <c r="Q17" s="133">
        <f t="shared" si="3"/>
        <v>-93.75</v>
      </c>
    </row>
    <row r="18" spans="1:17" ht="38.25" customHeight="1">
      <c r="A18" s="27">
        <v>102</v>
      </c>
      <c r="B18" s="27" t="s">
        <v>50</v>
      </c>
      <c r="C18" s="31" t="s">
        <v>175</v>
      </c>
      <c r="D18" s="128" t="s">
        <v>15</v>
      </c>
      <c r="E18" s="134">
        <v>1973</v>
      </c>
      <c r="F18" s="79"/>
      <c r="G18" s="80"/>
      <c r="H18" s="81"/>
      <c r="I18" s="81"/>
      <c r="J18" s="81"/>
      <c r="K18" s="79">
        <f>SUM(E18:F18)-SUM(G18:J18)</f>
        <v>1973</v>
      </c>
      <c r="L18" s="135"/>
      <c r="M18">
        <v>1</v>
      </c>
      <c r="N18" s="133">
        <f t="shared" si="1"/>
        <v>59.19</v>
      </c>
      <c r="O18" s="133">
        <f t="shared" si="2"/>
        <v>2032.19</v>
      </c>
      <c r="P18">
        <v>1973</v>
      </c>
      <c r="Q18" s="133">
        <f t="shared" si="3"/>
        <v>-59.190000000000055</v>
      </c>
    </row>
    <row r="19" spans="1:17" ht="38.25" customHeight="1">
      <c r="A19" s="27">
        <v>102</v>
      </c>
      <c r="B19" s="27" t="s">
        <v>89</v>
      </c>
      <c r="C19" s="32" t="s">
        <v>176</v>
      </c>
      <c r="D19" s="126" t="s">
        <v>15</v>
      </c>
      <c r="E19" s="134">
        <v>2586</v>
      </c>
      <c r="F19" s="79"/>
      <c r="G19" s="80"/>
      <c r="H19" s="81"/>
      <c r="I19" s="81"/>
      <c r="J19" s="81"/>
      <c r="K19" s="79">
        <f>SUM(E19:F19)-SUM(G19:J19)</f>
        <v>2586</v>
      </c>
      <c r="L19" s="135"/>
      <c r="M19">
        <v>1</v>
      </c>
      <c r="N19" s="133">
        <f t="shared" si="1"/>
        <v>77.58</v>
      </c>
      <c r="O19" s="133">
        <f t="shared" si="2"/>
        <v>2663.58</v>
      </c>
      <c r="P19">
        <v>2586</v>
      </c>
      <c r="Q19" s="133">
        <f t="shared" si="3"/>
        <v>-77.57999999999993</v>
      </c>
    </row>
    <row r="20" spans="1:17" ht="38.25" customHeight="1">
      <c r="A20" s="27">
        <v>102</v>
      </c>
      <c r="B20" s="27" t="s">
        <v>52</v>
      </c>
      <c r="C20" s="32" t="s">
        <v>177</v>
      </c>
      <c r="D20" s="127" t="s">
        <v>15</v>
      </c>
      <c r="E20" s="134">
        <v>2632</v>
      </c>
      <c r="F20" s="79"/>
      <c r="G20" s="80"/>
      <c r="H20" s="79"/>
      <c r="I20" s="81"/>
      <c r="J20" s="81"/>
      <c r="K20" s="79">
        <f>SUM(E20:F20)-SUM(G20:J20)</f>
        <v>2632</v>
      </c>
      <c r="L20" s="135"/>
      <c r="M20">
        <v>1</v>
      </c>
      <c r="N20" s="133">
        <f t="shared" si="1"/>
        <v>78.96</v>
      </c>
      <c r="O20" s="133">
        <f t="shared" si="2"/>
        <v>2710.96</v>
      </c>
      <c r="P20">
        <v>2632</v>
      </c>
      <c r="Q20" s="133">
        <f t="shared" si="3"/>
        <v>-78.96000000000004</v>
      </c>
    </row>
    <row r="21" spans="1:17" ht="38.25" customHeight="1" thickBot="1">
      <c r="A21" s="40">
        <v>102</v>
      </c>
      <c r="B21" s="40" t="s">
        <v>54</v>
      </c>
      <c r="C21" s="31" t="s">
        <v>178</v>
      </c>
      <c r="D21" s="128" t="s">
        <v>15</v>
      </c>
      <c r="E21" s="134">
        <v>2072</v>
      </c>
      <c r="F21" s="79"/>
      <c r="G21" s="90"/>
      <c r="H21" s="83"/>
      <c r="I21" s="84"/>
      <c r="J21" s="83"/>
      <c r="K21" s="83">
        <f>SUM(E21:F21)-SUM(G21:J21)</f>
        <v>2072</v>
      </c>
      <c r="L21" s="82"/>
      <c r="M21">
        <v>1</v>
      </c>
      <c r="N21" s="133">
        <f t="shared" si="1"/>
        <v>62.16</v>
      </c>
      <c r="O21" s="133">
        <f t="shared" si="2"/>
        <v>2134.16</v>
      </c>
      <c r="P21">
        <v>2072</v>
      </c>
      <c r="Q21" s="133">
        <f t="shared" si="3"/>
        <v>-62.159999999999854</v>
      </c>
    </row>
    <row r="22" spans="1:17" ht="12" customHeight="1" thickBot="1">
      <c r="A22" s="14"/>
      <c r="B22" s="14"/>
      <c r="C22" s="74"/>
      <c r="D22" s="46" t="s">
        <v>18</v>
      </c>
      <c r="E22" s="123">
        <f aca="true" t="shared" si="4" ref="E22:K22">SUM(E9:E21)</f>
        <v>60472</v>
      </c>
      <c r="F22" s="123">
        <f t="shared" si="4"/>
        <v>0</v>
      </c>
      <c r="G22" s="100">
        <f t="shared" si="4"/>
        <v>0</v>
      </c>
      <c r="H22" s="100">
        <f t="shared" si="4"/>
        <v>0</v>
      </c>
      <c r="I22" s="100">
        <f t="shared" si="4"/>
        <v>0</v>
      </c>
      <c r="J22" s="100">
        <f t="shared" si="4"/>
        <v>0</v>
      </c>
      <c r="K22" s="100">
        <f t="shared" si="4"/>
        <v>60472</v>
      </c>
      <c r="L22" s="12"/>
      <c r="Q22" s="133"/>
    </row>
    <row r="23" spans="1:17" ht="36" customHeight="1">
      <c r="A23" s="5"/>
      <c r="B23" s="5"/>
      <c r="C23" s="6"/>
      <c r="D23" s="7"/>
      <c r="E23" s="8"/>
      <c r="F23" s="9"/>
      <c r="G23" s="10"/>
      <c r="H23" s="11"/>
      <c r="I23" s="11"/>
      <c r="J23" s="11"/>
      <c r="K23" s="64"/>
      <c r="L23" s="12"/>
      <c r="M23" s="129"/>
      <c r="Q23" s="133"/>
    </row>
    <row r="24" spans="1:17" ht="19.5" customHeight="1" thickBot="1">
      <c r="A24" s="3"/>
      <c r="B24" s="3"/>
      <c r="C24" s="3"/>
      <c r="D24" s="156" t="s">
        <v>0</v>
      </c>
      <c r="E24" s="156"/>
      <c r="F24" s="156"/>
      <c r="G24" s="156"/>
      <c r="H24" s="156"/>
      <c r="I24" s="3"/>
      <c r="J24" s="3"/>
      <c r="K24" s="63"/>
      <c r="L24" s="3"/>
      <c r="Q24" s="133"/>
    </row>
    <row r="25" spans="1:17" ht="18" customHeight="1" thickBot="1">
      <c r="A25" s="3"/>
      <c r="B25" s="3"/>
      <c r="C25" s="3"/>
      <c r="D25" s="157" t="s">
        <v>1</v>
      </c>
      <c r="E25" s="157"/>
      <c r="F25" s="157"/>
      <c r="G25" s="157"/>
      <c r="H25" s="157"/>
      <c r="I25" s="3"/>
      <c r="J25" s="3"/>
      <c r="K25" s="63"/>
      <c r="L25" s="4" t="s">
        <v>19</v>
      </c>
      <c r="Q25" s="133"/>
    </row>
    <row r="26" spans="1:17" ht="18" customHeight="1">
      <c r="A26" s="3"/>
      <c r="B26" s="3"/>
      <c r="C26" s="3"/>
      <c r="D26" s="158" t="s">
        <v>222</v>
      </c>
      <c r="E26" s="158"/>
      <c r="F26" s="158"/>
      <c r="G26" s="158"/>
      <c r="H26" s="158"/>
      <c r="I26" s="3"/>
      <c r="J26" s="3"/>
      <c r="K26" s="63"/>
      <c r="L26" s="3"/>
      <c r="Q26" s="133"/>
    </row>
    <row r="27" spans="1:17" ht="19.5" customHeight="1">
      <c r="A27" s="5"/>
      <c r="B27" s="5"/>
      <c r="C27" s="6" t="s">
        <v>123</v>
      </c>
      <c r="D27" s="7"/>
      <c r="E27" s="8"/>
      <c r="F27" s="9"/>
      <c r="G27" s="10"/>
      <c r="H27" s="11"/>
      <c r="I27" s="11"/>
      <c r="J27" s="11"/>
      <c r="K27" s="64"/>
      <c r="L27" s="12"/>
      <c r="Q27" s="133"/>
    </row>
    <row r="28" spans="1:17" ht="9.75" customHeight="1" thickBot="1">
      <c r="A28" s="5"/>
      <c r="B28" s="5"/>
      <c r="C28" s="6"/>
      <c r="D28" s="7"/>
      <c r="E28" s="8"/>
      <c r="F28" s="9"/>
      <c r="G28" s="10"/>
      <c r="H28" s="11"/>
      <c r="I28" s="11"/>
      <c r="J28" s="11"/>
      <c r="K28" s="64"/>
      <c r="L28" s="12"/>
      <c r="Q28" s="133"/>
    </row>
    <row r="29" spans="1:17" ht="18.75" customHeight="1" thickBot="1">
      <c r="A29" s="5"/>
      <c r="B29" s="5"/>
      <c r="C29" s="12"/>
      <c r="D29" s="7"/>
      <c r="E29" s="184" t="s">
        <v>3</v>
      </c>
      <c r="F29" s="184"/>
      <c r="G29" s="185" t="s">
        <v>29</v>
      </c>
      <c r="H29" s="186"/>
      <c r="I29" s="186"/>
      <c r="J29" s="187"/>
      <c r="K29" s="64"/>
      <c r="L29" s="12"/>
      <c r="Q29" s="133"/>
    </row>
    <row r="30" spans="1:17" s="13" customFormat="1" ht="15" customHeight="1" thickBot="1">
      <c r="A30" s="44" t="s">
        <v>4</v>
      </c>
      <c r="B30" s="161" t="s">
        <v>35</v>
      </c>
      <c r="C30" s="163" t="s">
        <v>5</v>
      </c>
      <c r="D30" s="165" t="s">
        <v>6</v>
      </c>
      <c r="E30" s="146" t="s">
        <v>7</v>
      </c>
      <c r="F30" s="148" t="s">
        <v>8</v>
      </c>
      <c r="G30" s="146" t="s">
        <v>30</v>
      </c>
      <c r="H30" s="146" t="s">
        <v>9</v>
      </c>
      <c r="I30" s="146" t="s">
        <v>8</v>
      </c>
      <c r="J30" s="146" t="s">
        <v>10</v>
      </c>
      <c r="K30" s="177" t="s">
        <v>11</v>
      </c>
      <c r="L30" s="182" t="s">
        <v>12</v>
      </c>
      <c r="Q30" s="133"/>
    </row>
    <row r="31" spans="1:17" ht="12" customHeight="1" thickBot="1">
      <c r="A31" s="47" t="s">
        <v>13</v>
      </c>
      <c r="B31" s="167"/>
      <c r="C31" s="179"/>
      <c r="D31" s="188"/>
      <c r="E31" s="181"/>
      <c r="F31" s="180"/>
      <c r="G31" s="181"/>
      <c r="H31" s="181"/>
      <c r="I31" s="181"/>
      <c r="J31" s="181"/>
      <c r="K31" s="178"/>
      <c r="L31" s="183"/>
      <c r="Q31" s="133"/>
    </row>
    <row r="32" spans="1:17" ht="13.5" customHeight="1">
      <c r="A32" s="48"/>
      <c r="B32" s="5"/>
      <c r="C32" s="33" t="s">
        <v>14</v>
      </c>
      <c r="D32" s="34"/>
      <c r="E32" s="35">
        <v>7301</v>
      </c>
      <c r="F32" s="8"/>
      <c r="G32" s="36"/>
      <c r="H32" s="37"/>
      <c r="I32" s="16"/>
      <c r="J32" s="38"/>
      <c r="K32" s="65"/>
      <c r="L32" s="52"/>
      <c r="Q32" s="133"/>
    </row>
    <row r="33" spans="1:17" ht="33" customHeight="1">
      <c r="A33" s="27">
        <v>102</v>
      </c>
      <c r="B33" s="27" t="s">
        <v>74</v>
      </c>
      <c r="C33" s="32" t="s">
        <v>179</v>
      </c>
      <c r="D33" s="31" t="s">
        <v>15</v>
      </c>
      <c r="E33" s="121">
        <v>3125</v>
      </c>
      <c r="F33" s="79"/>
      <c r="G33" s="79"/>
      <c r="H33" s="79"/>
      <c r="I33" s="79"/>
      <c r="J33" s="79"/>
      <c r="K33" s="79">
        <f aca="true" t="shared" si="5" ref="K33:K44">SUM(E33:F33)-SUM(G33:J33)</f>
        <v>3125</v>
      </c>
      <c r="L33" s="53"/>
      <c r="M33">
        <v>1</v>
      </c>
      <c r="N33" s="133">
        <f aca="true" t="shared" si="6" ref="N33:N44">(E33*3%)</f>
        <v>93.75</v>
      </c>
      <c r="O33" s="133">
        <f aca="true" t="shared" si="7" ref="O33:O44">E33+N33</f>
        <v>3218.75</v>
      </c>
      <c r="P33">
        <v>3125</v>
      </c>
      <c r="Q33" s="133">
        <f t="shared" si="3"/>
        <v>-93.75</v>
      </c>
    </row>
    <row r="34" spans="1:17" ht="33" customHeight="1">
      <c r="A34" s="27">
        <v>102</v>
      </c>
      <c r="B34" s="27" t="s">
        <v>56</v>
      </c>
      <c r="C34" s="39" t="s">
        <v>180</v>
      </c>
      <c r="D34" s="31" t="s">
        <v>15</v>
      </c>
      <c r="E34" s="121">
        <v>2171</v>
      </c>
      <c r="F34" s="79"/>
      <c r="G34" s="79"/>
      <c r="H34" s="79"/>
      <c r="I34" s="79"/>
      <c r="J34" s="79"/>
      <c r="K34" s="79">
        <f t="shared" si="5"/>
        <v>2171</v>
      </c>
      <c r="L34" s="54"/>
      <c r="M34">
        <v>1</v>
      </c>
      <c r="N34" s="133">
        <f t="shared" si="6"/>
        <v>65.13</v>
      </c>
      <c r="O34" s="133">
        <f t="shared" si="7"/>
        <v>2236.13</v>
      </c>
      <c r="P34">
        <v>2171</v>
      </c>
      <c r="Q34" s="133">
        <f t="shared" si="3"/>
        <v>-65.13000000000011</v>
      </c>
    </row>
    <row r="35" spans="1:17" ht="33.75" customHeight="1">
      <c r="A35" s="27">
        <v>102</v>
      </c>
      <c r="B35" s="27" t="s">
        <v>85</v>
      </c>
      <c r="C35" s="32" t="s">
        <v>181</v>
      </c>
      <c r="D35" s="31" t="s">
        <v>15</v>
      </c>
      <c r="E35" s="121">
        <v>3129</v>
      </c>
      <c r="F35" s="79"/>
      <c r="G35" s="79"/>
      <c r="H35" s="79"/>
      <c r="I35" s="79"/>
      <c r="J35" s="79"/>
      <c r="K35" s="79">
        <f t="shared" si="5"/>
        <v>3129</v>
      </c>
      <c r="L35" s="49"/>
      <c r="M35">
        <v>1</v>
      </c>
      <c r="N35" s="133">
        <f t="shared" si="6"/>
        <v>93.86999999999999</v>
      </c>
      <c r="O35" s="133">
        <f t="shared" si="7"/>
        <v>3222.87</v>
      </c>
      <c r="P35">
        <v>3129</v>
      </c>
      <c r="Q35" s="133">
        <f t="shared" si="3"/>
        <v>-93.86999999999989</v>
      </c>
    </row>
    <row r="36" spans="1:17" ht="33.75" customHeight="1">
      <c r="A36" s="27">
        <v>102</v>
      </c>
      <c r="B36" s="27" t="s">
        <v>61</v>
      </c>
      <c r="C36" s="32" t="s">
        <v>182</v>
      </c>
      <c r="D36" s="31" t="s">
        <v>15</v>
      </c>
      <c r="E36" s="121">
        <v>3128</v>
      </c>
      <c r="F36" s="79"/>
      <c r="G36" s="79"/>
      <c r="H36" s="79"/>
      <c r="I36" s="79"/>
      <c r="J36" s="79"/>
      <c r="K36" s="79">
        <f t="shared" si="5"/>
        <v>3128</v>
      </c>
      <c r="L36" s="49"/>
      <c r="M36">
        <v>1</v>
      </c>
      <c r="N36" s="133">
        <f t="shared" si="6"/>
        <v>93.84</v>
      </c>
      <c r="O36" s="133">
        <f t="shared" si="7"/>
        <v>3221.84</v>
      </c>
      <c r="P36">
        <v>3128</v>
      </c>
      <c r="Q36" s="133">
        <f t="shared" si="3"/>
        <v>-93.84000000000015</v>
      </c>
    </row>
    <row r="37" spans="1:17" ht="33.75" customHeight="1">
      <c r="A37" s="27">
        <v>102</v>
      </c>
      <c r="B37" s="27" t="s">
        <v>83</v>
      </c>
      <c r="C37" s="39" t="s">
        <v>183</v>
      </c>
      <c r="D37" s="39" t="s">
        <v>16</v>
      </c>
      <c r="E37" s="121">
        <v>1560</v>
      </c>
      <c r="F37" s="79"/>
      <c r="G37" s="79"/>
      <c r="H37" s="79"/>
      <c r="I37" s="79"/>
      <c r="J37" s="79"/>
      <c r="K37" s="79">
        <f t="shared" si="5"/>
        <v>1560</v>
      </c>
      <c r="L37" s="49"/>
      <c r="M37">
        <v>1</v>
      </c>
      <c r="N37" s="133">
        <f t="shared" si="6"/>
        <v>46.8</v>
      </c>
      <c r="O37" s="133">
        <f t="shared" si="7"/>
        <v>1606.8</v>
      </c>
      <c r="P37">
        <v>1560</v>
      </c>
      <c r="Q37" s="133">
        <f t="shared" si="3"/>
        <v>-46.799999999999955</v>
      </c>
    </row>
    <row r="38" spans="1:17" ht="33.75" customHeight="1">
      <c r="A38" s="27">
        <v>102</v>
      </c>
      <c r="B38" s="27" t="s">
        <v>84</v>
      </c>
      <c r="C38" s="32" t="s">
        <v>184</v>
      </c>
      <c r="D38" s="39" t="s">
        <v>16</v>
      </c>
      <c r="E38" s="121">
        <v>2066</v>
      </c>
      <c r="F38" s="79"/>
      <c r="G38" s="79"/>
      <c r="H38" s="79"/>
      <c r="I38" s="79"/>
      <c r="J38" s="79"/>
      <c r="K38" s="79">
        <f t="shared" si="5"/>
        <v>2066</v>
      </c>
      <c r="L38" s="49"/>
      <c r="M38">
        <v>1</v>
      </c>
      <c r="N38" s="133">
        <f t="shared" si="6"/>
        <v>61.98</v>
      </c>
      <c r="O38" s="133">
        <f t="shared" si="7"/>
        <v>2127.98</v>
      </c>
      <c r="P38">
        <v>2066</v>
      </c>
      <c r="Q38" s="133">
        <f t="shared" si="3"/>
        <v>-61.98000000000002</v>
      </c>
    </row>
    <row r="39" spans="1:17" ht="33.75" customHeight="1">
      <c r="A39" s="27">
        <v>602</v>
      </c>
      <c r="B39" s="27" t="s">
        <v>36</v>
      </c>
      <c r="C39" s="32" t="s">
        <v>185</v>
      </c>
      <c r="D39" s="31" t="s">
        <v>15</v>
      </c>
      <c r="E39" s="121">
        <v>3254</v>
      </c>
      <c r="F39" s="121"/>
      <c r="G39" s="121"/>
      <c r="H39" s="79"/>
      <c r="I39" s="79"/>
      <c r="J39" s="79"/>
      <c r="K39" s="79">
        <f t="shared" si="5"/>
        <v>3254</v>
      </c>
      <c r="L39" s="49"/>
      <c r="M39">
        <v>1</v>
      </c>
      <c r="N39" s="133">
        <f t="shared" si="6"/>
        <v>97.61999999999999</v>
      </c>
      <c r="O39" s="133">
        <f t="shared" si="7"/>
        <v>3351.62</v>
      </c>
      <c r="P39">
        <v>3254</v>
      </c>
      <c r="Q39" s="133">
        <f t="shared" si="3"/>
        <v>-97.61999999999989</v>
      </c>
    </row>
    <row r="40" spans="1:17" ht="33.75" customHeight="1">
      <c r="A40" s="27">
        <v>602</v>
      </c>
      <c r="B40" s="27" t="s">
        <v>55</v>
      </c>
      <c r="C40" s="31" t="s">
        <v>186</v>
      </c>
      <c r="D40" s="32" t="s">
        <v>17</v>
      </c>
      <c r="E40" s="121">
        <v>5148</v>
      </c>
      <c r="F40" s="79"/>
      <c r="G40" s="79"/>
      <c r="H40" s="79"/>
      <c r="I40" s="79"/>
      <c r="J40" s="79"/>
      <c r="K40" s="79">
        <f t="shared" si="5"/>
        <v>5148</v>
      </c>
      <c r="L40" s="49"/>
      <c r="M40">
        <v>1</v>
      </c>
      <c r="N40" s="133">
        <f t="shared" si="6"/>
        <v>154.44</v>
      </c>
      <c r="O40" s="133">
        <f t="shared" si="7"/>
        <v>5302.44</v>
      </c>
      <c r="P40">
        <v>5148</v>
      </c>
      <c r="Q40" s="133">
        <f t="shared" si="3"/>
        <v>-154.4399999999996</v>
      </c>
    </row>
    <row r="41" spans="1:17" ht="33.75" customHeight="1">
      <c r="A41" s="27">
        <v>602</v>
      </c>
      <c r="B41" s="27" t="s">
        <v>38</v>
      </c>
      <c r="C41" s="31" t="s">
        <v>187</v>
      </c>
      <c r="D41" s="31" t="s">
        <v>15</v>
      </c>
      <c r="E41" s="121">
        <v>3254</v>
      </c>
      <c r="F41" s="79"/>
      <c r="G41" s="79"/>
      <c r="H41" s="79"/>
      <c r="I41" s="79"/>
      <c r="J41" s="79"/>
      <c r="K41" s="79">
        <f t="shared" si="5"/>
        <v>3254</v>
      </c>
      <c r="L41" s="49"/>
      <c r="M41">
        <v>1</v>
      </c>
      <c r="N41" s="133">
        <f t="shared" si="6"/>
        <v>97.61999999999999</v>
      </c>
      <c r="O41" s="133">
        <f t="shared" si="7"/>
        <v>3351.62</v>
      </c>
      <c r="P41">
        <v>3254</v>
      </c>
      <c r="Q41" s="133">
        <f t="shared" si="3"/>
        <v>-97.61999999999989</v>
      </c>
    </row>
    <row r="42" spans="1:17" ht="33.75" customHeight="1">
      <c r="A42" s="27">
        <v>602</v>
      </c>
      <c r="B42" s="27" t="s">
        <v>53</v>
      </c>
      <c r="C42" s="31" t="s">
        <v>188</v>
      </c>
      <c r="D42" s="31" t="s">
        <v>15</v>
      </c>
      <c r="E42" s="121">
        <v>3254</v>
      </c>
      <c r="F42" s="79"/>
      <c r="G42" s="79"/>
      <c r="H42" s="79"/>
      <c r="I42" s="79"/>
      <c r="J42" s="79"/>
      <c r="K42" s="79">
        <f t="shared" si="5"/>
        <v>3254</v>
      </c>
      <c r="L42" s="49"/>
      <c r="M42">
        <v>1</v>
      </c>
      <c r="N42" s="133">
        <f t="shared" si="6"/>
        <v>97.61999999999999</v>
      </c>
      <c r="O42" s="133">
        <f t="shared" si="7"/>
        <v>3351.62</v>
      </c>
      <c r="P42">
        <v>3254</v>
      </c>
      <c r="Q42" s="133">
        <f t="shared" si="3"/>
        <v>-97.61999999999989</v>
      </c>
    </row>
    <row r="43" spans="1:17" ht="33.75" customHeight="1">
      <c r="A43" s="27">
        <v>602</v>
      </c>
      <c r="B43" s="27" t="s">
        <v>57</v>
      </c>
      <c r="C43" s="85" t="s">
        <v>189</v>
      </c>
      <c r="D43" s="86" t="s">
        <v>17</v>
      </c>
      <c r="E43" s="121">
        <v>6059</v>
      </c>
      <c r="F43" s="79"/>
      <c r="G43" s="79"/>
      <c r="H43" s="79"/>
      <c r="I43" s="79"/>
      <c r="J43" s="79"/>
      <c r="K43" s="79">
        <f t="shared" si="5"/>
        <v>6059</v>
      </c>
      <c r="L43" s="49"/>
      <c r="M43">
        <v>1</v>
      </c>
      <c r="N43" s="133">
        <f t="shared" si="6"/>
        <v>181.76999999999998</v>
      </c>
      <c r="O43" s="133">
        <f t="shared" si="7"/>
        <v>6240.77</v>
      </c>
      <c r="P43">
        <v>6059</v>
      </c>
      <c r="Q43" s="133">
        <f t="shared" si="3"/>
        <v>-181.77000000000044</v>
      </c>
    </row>
    <row r="44" spans="1:17" ht="33.75" customHeight="1">
      <c r="A44" s="27">
        <v>602</v>
      </c>
      <c r="B44" s="27" t="s">
        <v>80</v>
      </c>
      <c r="C44" s="85" t="s">
        <v>190</v>
      </c>
      <c r="D44" s="85" t="s">
        <v>15</v>
      </c>
      <c r="E44" s="121">
        <v>5343</v>
      </c>
      <c r="F44" s="79"/>
      <c r="G44" s="79"/>
      <c r="H44" s="79"/>
      <c r="I44" s="79"/>
      <c r="J44" s="79"/>
      <c r="K44" s="79">
        <f t="shared" si="5"/>
        <v>5343</v>
      </c>
      <c r="L44" s="55"/>
      <c r="M44">
        <v>1</v>
      </c>
      <c r="N44" s="133">
        <f t="shared" si="6"/>
        <v>160.29</v>
      </c>
      <c r="O44" s="133">
        <f t="shared" si="7"/>
        <v>5503.29</v>
      </c>
      <c r="P44">
        <v>5343</v>
      </c>
      <c r="Q44" s="133">
        <f t="shared" si="3"/>
        <v>-160.28999999999996</v>
      </c>
    </row>
    <row r="45" spans="1:17" ht="33" customHeight="1" thickBot="1">
      <c r="A45" s="14"/>
      <c r="B45" s="14"/>
      <c r="C45" s="74"/>
      <c r="D45" s="122" t="s">
        <v>18</v>
      </c>
      <c r="E45" s="111">
        <f aca="true" t="shared" si="8" ref="E45:K45">SUM(E33:E44)</f>
        <v>41491</v>
      </c>
      <c r="F45" s="111">
        <f t="shared" si="8"/>
        <v>0</v>
      </c>
      <c r="G45" s="111">
        <f t="shared" si="8"/>
        <v>0</v>
      </c>
      <c r="H45" s="111">
        <f t="shared" si="8"/>
        <v>0</v>
      </c>
      <c r="I45" s="111">
        <f t="shared" si="8"/>
        <v>0</v>
      </c>
      <c r="J45" s="111">
        <f t="shared" si="8"/>
        <v>0</v>
      </c>
      <c r="K45" s="111">
        <f t="shared" si="8"/>
        <v>41491</v>
      </c>
      <c r="L45" s="98"/>
      <c r="N45" s="133"/>
      <c r="O45" s="133"/>
      <c r="Q45" s="133"/>
    </row>
    <row r="46" spans="1:17" ht="77.25" customHeight="1">
      <c r="A46" s="14"/>
      <c r="B46" s="14"/>
      <c r="C46" s="74"/>
      <c r="D46" s="15"/>
      <c r="E46" s="75"/>
      <c r="F46" s="75"/>
      <c r="G46" s="75"/>
      <c r="H46" s="75"/>
      <c r="I46" s="75"/>
      <c r="J46" s="75"/>
      <c r="K46" s="76"/>
      <c r="L46" s="77"/>
      <c r="Q46" s="133"/>
    </row>
    <row r="47" spans="1:17" ht="15.75" customHeight="1" thickBot="1">
      <c r="A47" s="3"/>
      <c r="B47" s="3"/>
      <c r="C47" s="56"/>
      <c r="D47" s="189" t="s">
        <v>0</v>
      </c>
      <c r="E47" s="189"/>
      <c r="F47" s="189"/>
      <c r="G47" s="189"/>
      <c r="H47" s="189"/>
      <c r="I47" s="56"/>
      <c r="J47" s="56"/>
      <c r="K47" s="66"/>
      <c r="L47" s="56"/>
      <c r="Q47" s="133"/>
    </row>
    <row r="48" spans="1:17" ht="13.5" customHeight="1" thickBot="1">
      <c r="A48" s="3"/>
      <c r="B48" s="3"/>
      <c r="C48" s="56"/>
      <c r="D48" s="189" t="s">
        <v>1</v>
      </c>
      <c r="E48" s="189"/>
      <c r="F48" s="189"/>
      <c r="G48" s="189"/>
      <c r="H48" s="189"/>
      <c r="I48" s="56"/>
      <c r="J48" s="56"/>
      <c r="K48" s="66"/>
      <c r="L48" s="132" t="s">
        <v>20</v>
      </c>
      <c r="Q48" s="133"/>
    </row>
    <row r="49" spans="1:17" ht="14.25" customHeight="1">
      <c r="A49" s="3"/>
      <c r="B49" s="3"/>
      <c r="C49" s="56"/>
      <c r="D49" s="158" t="s">
        <v>222</v>
      </c>
      <c r="E49" s="158"/>
      <c r="F49" s="158"/>
      <c r="G49" s="158"/>
      <c r="H49" s="158"/>
      <c r="I49" s="56"/>
      <c r="J49" s="56"/>
      <c r="K49" s="66"/>
      <c r="L49" s="56"/>
      <c r="Q49" s="133"/>
    </row>
    <row r="50" spans="1:17" ht="17.25" customHeight="1" thickBot="1">
      <c r="A50" s="5"/>
      <c r="B50" s="5"/>
      <c r="C50" s="102" t="s">
        <v>124</v>
      </c>
      <c r="D50" s="103"/>
      <c r="E50" s="8"/>
      <c r="F50" s="104"/>
      <c r="G50" s="105"/>
      <c r="H50" s="11"/>
      <c r="I50" s="11"/>
      <c r="J50" s="11"/>
      <c r="K50" s="64"/>
      <c r="L50" s="5"/>
      <c r="Q50" s="133"/>
    </row>
    <row r="51" spans="1:17" ht="16.5" customHeight="1" thickBot="1">
      <c r="A51" s="5"/>
      <c r="B51" s="5"/>
      <c r="C51" s="102"/>
      <c r="D51" s="103"/>
      <c r="E51" s="196" t="s">
        <v>3</v>
      </c>
      <c r="F51" s="197"/>
      <c r="G51" s="197" t="s">
        <v>29</v>
      </c>
      <c r="H51" s="197"/>
      <c r="I51" s="197"/>
      <c r="J51" s="197"/>
      <c r="K51" s="110"/>
      <c r="L51" s="109"/>
      <c r="Q51" s="133"/>
    </row>
    <row r="52" spans="1:17" ht="15" customHeight="1">
      <c r="A52" s="107" t="s">
        <v>4</v>
      </c>
      <c r="B52" s="168" t="s">
        <v>35</v>
      </c>
      <c r="C52" s="190" t="s">
        <v>5</v>
      </c>
      <c r="D52" s="190" t="s">
        <v>6</v>
      </c>
      <c r="E52" s="168" t="s">
        <v>7</v>
      </c>
      <c r="F52" s="168" t="s">
        <v>8</v>
      </c>
      <c r="G52" s="168" t="s">
        <v>30</v>
      </c>
      <c r="H52" s="168" t="s">
        <v>9</v>
      </c>
      <c r="I52" s="168" t="s">
        <v>8</v>
      </c>
      <c r="J52" s="168" t="s">
        <v>10</v>
      </c>
      <c r="K52" s="192" t="s">
        <v>11</v>
      </c>
      <c r="L52" s="194" t="s">
        <v>12</v>
      </c>
      <c r="Q52" s="133"/>
    </row>
    <row r="53" spans="1:17" ht="12.75" thickBot="1">
      <c r="A53" s="108" t="s">
        <v>13</v>
      </c>
      <c r="B53" s="169"/>
      <c r="C53" s="191"/>
      <c r="D53" s="191"/>
      <c r="E53" s="169"/>
      <c r="F53" s="169"/>
      <c r="G53" s="169"/>
      <c r="H53" s="169"/>
      <c r="I53" s="169"/>
      <c r="J53" s="169"/>
      <c r="K53" s="193"/>
      <c r="L53" s="195"/>
      <c r="Q53" s="133"/>
    </row>
    <row r="54" spans="1:17" ht="10.5" customHeight="1">
      <c r="A54" s="106"/>
      <c r="B54" s="87"/>
      <c r="C54" s="33" t="s">
        <v>14</v>
      </c>
      <c r="D54" s="42"/>
      <c r="E54" s="43">
        <v>7302</v>
      </c>
      <c r="F54" s="43"/>
      <c r="G54" s="43"/>
      <c r="H54" s="43"/>
      <c r="I54" s="43"/>
      <c r="J54" s="43"/>
      <c r="K54" s="69"/>
      <c r="L54" s="43"/>
      <c r="Q54" s="133"/>
    </row>
    <row r="55" spans="1:17" ht="30.75" customHeight="1">
      <c r="A55" s="27">
        <v>602</v>
      </c>
      <c r="B55" s="27" t="s">
        <v>60</v>
      </c>
      <c r="C55" s="31" t="s">
        <v>191</v>
      </c>
      <c r="D55" s="30" t="s">
        <v>15</v>
      </c>
      <c r="E55" s="121">
        <v>3254</v>
      </c>
      <c r="F55" s="79"/>
      <c r="G55" s="79"/>
      <c r="H55" s="79"/>
      <c r="I55" s="79"/>
      <c r="J55" s="79"/>
      <c r="K55" s="79">
        <f aca="true" t="shared" si="9" ref="K55:K71">SUM(E55:F55)-SUM(G55:J55)</f>
        <v>3254</v>
      </c>
      <c r="L55" s="55"/>
      <c r="M55">
        <v>1</v>
      </c>
      <c r="N55" s="133">
        <f aca="true" t="shared" si="10" ref="N55:N71">(E55*3%)</f>
        <v>97.61999999999999</v>
      </c>
      <c r="O55" s="133">
        <f aca="true" t="shared" si="11" ref="O55:O71">E55+N55</f>
        <v>3351.62</v>
      </c>
      <c r="P55">
        <v>3254</v>
      </c>
      <c r="Q55" s="133">
        <f t="shared" si="3"/>
        <v>-97.61999999999989</v>
      </c>
    </row>
    <row r="56" spans="1:17" ht="30.75" customHeight="1">
      <c r="A56" s="27">
        <v>602</v>
      </c>
      <c r="B56" s="27" t="s">
        <v>65</v>
      </c>
      <c r="C56" s="41" t="s">
        <v>192</v>
      </c>
      <c r="D56" s="31" t="s">
        <v>15</v>
      </c>
      <c r="E56" s="121">
        <v>6059</v>
      </c>
      <c r="F56" s="79"/>
      <c r="G56" s="79"/>
      <c r="H56" s="79"/>
      <c r="I56" s="79"/>
      <c r="J56" s="79"/>
      <c r="K56" s="79">
        <f t="shared" si="9"/>
        <v>6059</v>
      </c>
      <c r="L56" s="49"/>
      <c r="M56">
        <v>1</v>
      </c>
      <c r="N56" s="133">
        <f t="shared" si="10"/>
        <v>181.76999999999998</v>
      </c>
      <c r="O56" s="133">
        <f t="shared" si="11"/>
        <v>6240.77</v>
      </c>
      <c r="P56">
        <v>6059</v>
      </c>
      <c r="Q56" s="133">
        <f t="shared" si="3"/>
        <v>-181.77000000000044</v>
      </c>
    </row>
    <row r="57" spans="1:17" ht="30.75" customHeight="1">
      <c r="A57" s="27">
        <v>602</v>
      </c>
      <c r="B57" s="27" t="s">
        <v>67</v>
      </c>
      <c r="C57" s="31" t="s">
        <v>193</v>
      </c>
      <c r="D57" s="31" t="s">
        <v>17</v>
      </c>
      <c r="E57" s="121">
        <v>3527</v>
      </c>
      <c r="F57" s="79"/>
      <c r="G57" s="79"/>
      <c r="H57" s="79"/>
      <c r="I57" s="79"/>
      <c r="J57" s="79"/>
      <c r="K57" s="82">
        <f t="shared" si="9"/>
        <v>3527</v>
      </c>
      <c r="L57" s="53"/>
      <c r="M57">
        <v>1</v>
      </c>
      <c r="N57" s="133">
        <f t="shared" si="10"/>
        <v>105.81</v>
      </c>
      <c r="O57" s="133">
        <f t="shared" si="11"/>
        <v>3632.81</v>
      </c>
      <c r="P57">
        <v>3527</v>
      </c>
      <c r="Q57" s="133">
        <f t="shared" si="3"/>
        <v>-105.80999999999995</v>
      </c>
    </row>
    <row r="58" spans="1:17" ht="30.75" customHeight="1">
      <c r="A58" s="27">
        <v>602</v>
      </c>
      <c r="B58" s="27" t="s">
        <v>88</v>
      </c>
      <c r="C58" s="85" t="s">
        <v>194</v>
      </c>
      <c r="D58" s="85" t="s">
        <v>15</v>
      </c>
      <c r="E58" s="121">
        <v>5343</v>
      </c>
      <c r="F58" s="79"/>
      <c r="G58" s="121"/>
      <c r="H58" s="79"/>
      <c r="I58" s="79"/>
      <c r="J58" s="79"/>
      <c r="K58" s="82">
        <f t="shared" si="9"/>
        <v>5343</v>
      </c>
      <c r="L58" s="51"/>
      <c r="M58">
        <v>1</v>
      </c>
      <c r="N58" s="133">
        <f t="shared" si="10"/>
        <v>160.29</v>
      </c>
      <c r="O58" s="133">
        <f t="shared" si="11"/>
        <v>5503.29</v>
      </c>
      <c r="P58">
        <v>5343</v>
      </c>
      <c r="Q58" s="133">
        <f t="shared" si="3"/>
        <v>-160.28999999999996</v>
      </c>
    </row>
    <row r="59" spans="1:17" ht="30.75" customHeight="1">
      <c r="A59" s="27">
        <v>602</v>
      </c>
      <c r="B59" s="27" t="s">
        <v>69</v>
      </c>
      <c r="C59" s="31" t="s">
        <v>197</v>
      </c>
      <c r="D59" s="30" t="s">
        <v>15</v>
      </c>
      <c r="E59" s="121">
        <v>3254</v>
      </c>
      <c r="F59" s="79"/>
      <c r="G59" s="121"/>
      <c r="H59" s="79"/>
      <c r="I59" s="79"/>
      <c r="J59" s="79"/>
      <c r="K59" s="82">
        <f t="shared" si="9"/>
        <v>3254</v>
      </c>
      <c r="L59" s="51"/>
      <c r="M59">
        <v>1</v>
      </c>
      <c r="N59" s="133">
        <f t="shared" si="10"/>
        <v>97.61999999999999</v>
      </c>
      <c r="O59" s="133">
        <f t="shared" si="11"/>
        <v>3351.62</v>
      </c>
      <c r="P59">
        <v>3254</v>
      </c>
      <c r="Q59" s="133">
        <f t="shared" si="3"/>
        <v>-97.61999999999989</v>
      </c>
    </row>
    <row r="60" spans="1:17" ht="30.75" customHeight="1">
      <c r="A60" s="27">
        <v>602</v>
      </c>
      <c r="B60" s="27" t="s">
        <v>77</v>
      </c>
      <c r="C60" s="85" t="s">
        <v>195</v>
      </c>
      <c r="D60" s="85" t="s">
        <v>15</v>
      </c>
      <c r="E60" s="121">
        <v>5343</v>
      </c>
      <c r="F60" s="79"/>
      <c r="G60" s="121"/>
      <c r="H60" s="79"/>
      <c r="I60" s="79"/>
      <c r="J60" s="79"/>
      <c r="K60" s="82">
        <f t="shared" si="9"/>
        <v>5343</v>
      </c>
      <c r="L60" s="51"/>
      <c r="M60">
        <v>1</v>
      </c>
      <c r="N60" s="133">
        <f t="shared" si="10"/>
        <v>160.29</v>
      </c>
      <c r="O60" s="133">
        <f t="shared" si="11"/>
        <v>5503.29</v>
      </c>
      <c r="P60">
        <v>5343</v>
      </c>
      <c r="Q60" s="133">
        <f t="shared" si="3"/>
        <v>-160.28999999999996</v>
      </c>
    </row>
    <row r="61" spans="1:17" ht="30.75" customHeight="1">
      <c r="A61" s="40">
        <v>602</v>
      </c>
      <c r="B61" s="40" t="s">
        <v>93</v>
      </c>
      <c r="C61" s="85" t="s">
        <v>196</v>
      </c>
      <c r="D61" s="85" t="s">
        <v>15</v>
      </c>
      <c r="E61" s="121">
        <v>5343</v>
      </c>
      <c r="F61" s="79"/>
      <c r="G61" s="121"/>
      <c r="H61" s="79"/>
      <c r="I61" s="79"/>
      <c r="J61" s="79"/>
      <c r="K61" s="82">
        <f t="shared" si="9"/>
        <v>5343</v>
      </c>
      <c r="L61" s="51"/>
      <c r="M61">
        <v>1</v>
      </c>
      <c r="N61" s="133">
        <f t="shared" si="10"/>
        <v>160.29</v>
      </c>
      <c r="O61" s="133">
        <f t="shared" si="11"/>
        <v>5503.29</v>
      </c>
      <c r="P61">
        <v>5343</v>
      </c>
      <c r="Q61" s="133">
        <f t="shared" si="3"/>
        <v>-160.28999999999996</v>
      </c>
    </row>
    <row r="62" spans="1:17" ht="30.75" customHeight="1">
      <c r="A62" s="27">
        <v>602</v>
      </c>
      <c r="B62" s="27" t="s">
        <v>72</v>
      </c>
      <c r="C62" s="85" t="s">
        <v>198</v>
      </c>
      <c r="D62" s="85" t="s">
        <v>15</v>
      </c>
      <c r="E62" s="121">
        <v>3908</v>
      </c>
      <c r="F62" s="121"/>
      <c r="G62" s="121"/>
      <c r="H62" s="79"/>
      <c r="I62" s="79"/>
      <c r="J62" s="79"/>
      <c r="K62" s="79">
        <f t="shared" si="9"/>
        <v>3908</v>
      </c>
      <c r="L62" s="51"/>
      <c r="M62">
        <v>1</v>
      </c>
      <c r="N62" s="133">
        <f t="shared" si="10"/>
        <v>117.24</v>
      </c>
      <c r="O62" s="133">
        <f t="shared" si="11"/>
        <v>4025.24</v>
      </c>
      <c r="P62">
        <v>3908</v>
      </c>
      <c r="Q62" s="133">
        <f t="shared" si="3"/>
        <v>-117.23999999999978</v>
      </c>
    </row>
    <row r="63" spans="1:17" ht="30.75" customHeight="1">
      <c r="A63" s="27">
        <v>602</v>
      </c>
      <c r="B63" s="27" t="s">
        <v>66</v>
      </c>
      <c r="C63" s="39" t="s">
        <v>199</v>
      </c>
      <c r="D63" s="31" t="s">
        <v>17</v>
      </c>
      <c r="E63" s="121">
        <v>3254</v>
      </c>
      <c r="F63" s="79"/>
      <c r="G63" s="79"/>
      <c r="H63" s="79"/>
      <c r="I63" s="79"/>
      <c r="J63" s="79"/>
      <c r="K63" s="79">
        <f t="shared" si="9"/>
        <v>3254</v>
      </c>
      <c r="L63" s="49"/>
      <c r="M63">
        <v>1</v>
      </c>
      <c r="N63" s="133">
        <f t="shared" si="10"/>
        <v>97.61999999999999</v>
      </c>
      <c r="O63" s="133">
        <f t="shared" si="11"/>
        <v>3351.62</v>
      </c>
      <c r="P63">
        <v>3254</v>
      </c>
      <c r="Q63" s="133">
        <f t="shared" si="3"/>
        <v>-97.61999999999989</v>
      </c>
    </row>
    <row r="64" spans="1:17" ht="30.75" customHeight="1">
      <c r="A64" s="27">
        <v>102</v>
      </c>
      <c r="B64" s="27" t="s">
        <v>90</v>
      </c>
      <c r="C64" s="39" t="s">
        <v>200</v>
      </c>
      <c r="D64" s="39" t="s">
        <v>16</v>
      </c>
      <c r="E64" s="121">
        <v>1627</v>
      </c>
      <c r="F64" s="121"/>
      <c r="G64" s="121"/>
      <c r="H64" s="79"/>
      <c r="I64" s="79"/>
      <c r="J64" s="79"/>
      <c r="K64" s="79">
        <f t="shared" si="9"/>
        <v>1627</v>
      </c>
      <c r="L64" s="49"/>
      <c r="M64">
        <v>1</v>
      </c>
      <c r="N64" s="133">
        <f t="shared" si="10"/>
        <v>48.809999999999995</v>
      </c>
      <c r="O64" s="133">
        <f t="shared" si="11"/>
        <v>1675.81</v>
      </c>
      <c r="P64">
        <v>1627</v>
      </c>
      <c r="Q64" s="133">
        <f t="shared" si="3"/>
        <v>-48.809999999999945</v>
      </c>
    </row>
    <row r="65" spans="1:17" ht="30.75" customHeight="1">
      <c r="A65" s="27">
        <v>102</v>
      </c>
      <c r="B65" s="27" t="s">
        <v>75</v>
      </c>
      <c r="C65" s="32" t="s">
        <v>201</v>
      </c>
      <c r="D65" s="39" t="s">
        <v>16</v>
      </c>
      <c r="E65" s="121">
        <v>1627</v>
      </c>
      <c r="F65" s="79"/>
      <c r="G65" s="79"/>
      <c r="H65" s="79"/>
      <c r="I65" s="79"/>
      <c r="J65" s="79"/>
      <c r="K65" s="79">
        <f t="shared" si="9"/>
        <v>1627</v>
      </c>
      <c r="L65" s="49"/>
      <c r="M65">
        <v>1</v>
      </c>
      <c r="N65" s="133">
        <f t="shared" si="10"/>
        <v>48.809999999999995</v>
      </c>
      <c r="O65" s="133">
        <f t="shared" si="11"/>
        <v>1675.81</v>
      </c>
      <c r="P65">
        <v>1627</v>
      </c>
      <c r="Q65" s="133">
        <f t="shared" si="3"/>
        <v>-48.809999999999945</v>
      </c>
    </row>
    <row r="66" spans="1:17" ht="30.75" customHeight="1">
      <c r="A66" s="27">
        <v>102</v>
      </c>
      <c r="B66" s="27" t="s">
        <v>86</v>
      </c>
      <c r="C66" s="39" t="s">
        <v>202</v>
      </c>
      <c r="D66" s="39" t="s">
        <v>16</v>
      </c>
      <c r="E66" s="121">
        <v>1559</v>
      </c>
      <c r="F66" s="79"/>
      <c r="G66" s="79"/>
      <c r="H66" s="79"/>
      <c r="I66" s="79"/>
      <c r="J66" s="79"/>
      <c r="K66" s="82">
        <f t="shared" si="9"/>
        <v>1559</v>
      </c>
      <c r="L66" s="54"/>
      <c r="M66">
        <v>1</v>
      </c>
      <c r="N66" s="133">
        <f t="shared" si="10"/>
        <v>46.769999999999996</v>
      </c>
      <c r="O66" s="133">
        <f t="shared" si="11"/>
        <v>1605.77</v>
      </c>
      <c r="P66">
        <v>1559</v>
      </c>
      <c r="Q66" s="133">
        <f t="shared" si="3"/>
        <v>-46.76999999999998</v>
      </c>
    </row>
    <row r="67" spans="1:17" ht="30.75" customHeight="1">
      <c r="A67" s="27">
        <v>102</v>
      </c>
      <c r="B67" s="27" t="s">
        <v>76</v>
      </c>
      <c r="C67" s="32" t="s">
        <v>203</v>
      </c>
      <c r="D67" s="39" t="s">
        <v>16</v>
      </c>
      <c r="E67" s="121">
        <v>1219</v>
      </c>
      <c r="F67" s="79"/>
      <c r="G67" s="79"/>
      <c r="H67" s="79"/>
      <c r="I67" s="79"/>
      <c r="J67" s="79"/>
      <c r="K67" s="82">
        <f t="shared" si="9"/>
        <v>1219</v>
      </c>
      <c r="L67" s="54"/>
      <c r="M67">
        <v>1</v>
      </c>
      <c r="N67" s="133">
        <f t="shared" si="10"/>
        <v>36.57</v>
      </c>
      <c r="O67" s="133">
        <f t="shared" si="11"/>
        <v>1255.57</v>
      </c>
      <c r="P67">
        <v>1219</v>
      </c>
      <c r="Q67" s="133">
        <f t="shared" si="3"/>
        <v>-36.569999999999936</v>
      </c>
    </row>
    <row r="68" spans="1:17" ht="30.75" customHeight="1">
      <c r="A68" s="27">
        <v>102</v>
      </c>
      <c r="B68" s="27" t="s">
        <v>62</v>
      </c>
      <c r="C68" s="86" t="s">
        <v>204</v>
      </c>
      <c r="D68" s="86" t="s">
        <v>16</v>
      </c>
      <c r="E68" s="121">
        <v>1807</v>
      </c>
      <c r="F68" s="79"/>
      <c r="G68" s="79"/>
      <c r="H68" s="79"/>
      <c r="I68" s="79"/>
      <c r="J68" s="79"/>
      <c r="K68" s="82">
        <f t="shared" si="9"/>
        <v>1807</v>
      </c>
      <c r="L68" s="54"/>
      <c r="M68">
        <v>1</v>
      </c>
      <c r="N68" s="133">
        <f t="shared" si="10"/>
        <v>54.21</v>
      </c>
      <c r="O68" s="133">
        <f t="shared" si="11"/>
        <v>1861.21</v>
      </c>
      <c r="P68">
        <v>1807</v>
      </c>
      <c r="Q68" s="133">
        <f t="shared" si="3"/>
        <v>-54.210000000000036</v>
      </c>
    </row>
    <row r="69" spans="1:17" ht="30.75" customHeight="1">
      <c r="A69" s="27">
        <v>102</v>
      </c>
      <c r="B69" s="27" t="s">
        <v>91</v>
      </c>
      <c r="C69" s="30" t="s">
        <v>205</v>
      </c>
      <c r="D69" s="39" t="s">
        <v>16</v>
      </c>
      <c r="E69" s="121">
        <v>979</v>
      </c>
      <c r="F69" s="79"/>
      <c r="G69" s="79"/>
      <c r="H69" s="79"/>
      <c r="I69" s="79"/>
      <c r="J69" s="79"/>
      <c r="K69" s="79">
        <f t="shared" si="9"/>
        <v>979</v>
      </c>
      <c r="L69" s="97"/>
      <c r="M69">
        <v>1</v>
      </c>
      <c r="N69" s="133">
        <f t="shared" si="10"/>
        <v>29.369999999999997</v>
      </c>
      <c r="O69" s="133">
        <f t="shared" si="11"/>
        <v>1008.37</v>
      </c>
      <c r="P69">
        <v>979</v>
      </c>
      <c r="Q69" s="133">
        <f t="shared" si="3"/>
        <v>-29.370000000000005</v>
      </c>
    </row>
    <row r="70" spans="1:17" ht="30.75" customHeight="1">
      <c r="A70" s="27">
        <v>102</v>
      </c>
      <c r="B70" s="27" t="s">
        <v>40</v>
      </c>
      <c r="C70" s="39" t="s">
        <v>206</v>
      </c>
      <c r="D70" s="31" t="s">
        <v>15</v>
      </c>
      <c r="E70" s="121">
        <v>13403</v>
      </c>
      <c r="F70" s="79"/>
      <c r="G70" s="79"/>
      <c r="H70" s="79"/>
      <c r="I70" s="79"/>
      <c r="J70" s="79"/>
      <c r="K70" s="79">
        <f t="shared" si="9"/>
        <v>13403</v>
      </c>
      <c r="L70" s="49"/>
      <c r="M70">
        <v>1</v>
      </c>
      <c r="N70" s="133">
        <f t="shared" si="10"/>
        <v>402.09</v>
      </c>
      <c r="O70" s="133">
        <f t="shared" si="11"/>
        <v>13805.09</v>
      </c>
      <c r="P70">
        <v>13403</v>
      </c>
      <c r="Q70" s="133">
        <f t="shared" si="3"/>
        <v>-402.09000000000015</v>
      </c>
    </row>
    <row r="71" spans="1:17" ht="30.75" customHeight="1">
      <c r="A71" s="27">
        <v>102</v>
      </c>
      <c r="B71" s="27" t="s">
        <v>42</v>
      </c>
      <c r="C71" s="39" t="s">
        <v>207</v>
      </c>
      <c r="D71" s="31" t="s">
        <v>17</v>
      </c>
      <c r="E71" s="121">
        <v>2797</v>
      </c>
      <c r="F71" s="79"/>
      <c r="G71" s="79"/>
      <c r="H71" s="79"/>
      <c r="I71" s="79"/>
      <c r="J71" s="79"/>
      <c r="K71" s="79">
        <f t="shared" si="9"/>
        <v>2797</v>
      </c>
      <c r="L71" s="49"/>
      <c r="M71">
        <v>1</v>
      </c>
      <c r="N71" s="133">
        <f t="shared" si="10"/>
        <v>83.91</v>
      </c>
      <c r="O71" s="133">
        <f t="shared" si="11"/>
        <v>2880.91</v>
      </c>
      <c r="P71">
        <v>2797</v>
      </c>
      <c r="Q71" s="133">
        <f t="shared" si="3"/>
        <v>-83.90999999999985</v>
      </c>
    </row>
    <row r="72" spans="1:17" ht="12" customHeight="1" thickBot="1">
      <c r="A72" s="17"/>
      <c r="B72" s="17"/>
      <c r="C72" s="17"/>
      <c r="D72" s="46" t="s">
        <v>18</v>
      </c>
      <c r="E72" s="99">
        <f>SUM(E55:E71)</f>
        <v>64303</v>
      </c>
      <c r="F72" s="99">
        <f aca="true" t="shared" si="12" ref="F72:K72">SUM(F55:F71)</f>
        <v>0</v>
      </c>
      <c r="G72" s="99">
        <f t="shared" si="12"/>
        <v>0</v>
      </c>
      <c r="H72" s="99">
        <f t="shared" si="12"/>
        <v>0</v>
      </c>
      <c r="I72" s="99">
        <f t="shared" si="12"/>
        <v>0</v>
      </c>
      <c r="J72" s="99">
        <f t="shared" si="12"/>
        <v>0</v>
      </c>
      <c r="K72" s="99">
        <f t="shared" si="12"/>
        <v>64303</v>
      </c>
      <c r="L72" s="17"/>
      <c r="M72" s="130"/>
      <c r="Q72" s="133"/>
    </row>
    <row r="73" spans="1:17" ht="6.75" customHeight="1">
      <c r="A73" s="17"/>
      <c r="B73" s="17"/>
      <c r="C73" s="17"/>
      <c r="D73" s="15"/>
      <c r="E73" s="50"/>
      <c r="F73" s="50"/>
      <c r="G73" s="50"/>
      <c r="H73" s="50"/>
      <c r="I73" s="50"/>
      <c r="J73" s="50"/>
      <c r="K73" s="67"/>
      <c r="L73" s="17"/>
      <c r="M73" s="50"/>
      <c r="Q73" s="133"/>
    </row>
    <row r="74" spans="1:17" ht="14.25" customHeight="1">
      <c r="A74" s="17"/>
      <c r="B74" s="17"/>
      <c r="C74" s="17"/>
      <c r="D74" s="15"/>
      <c r="E74" s="50"/>
      <c r="F74" s="50"/>
      <c r="G74" s="50"/>
      <c r="H74" s="50"/>
      <c r="I74" s="50"/>
      <c r="J74" s="50"/>
      <c r="K74" s="67"/>
      <c r="L74" s="17"/>
      <c r="M74" s="50"/>
      <c r="Q74" s="133"/>
    </row>
    <row r="75" spans="1:17" ht="12.75" thickBot="1">
      <c r="A75" s="3"/>
      <c r="B75" s="3"/>
      <c r="C75" s="3"/>
      <c r="D75" s="156" t="s">
        <v>0</v>
      </c>
      <c r="E75" s="156"/>
      <c r="F75" s="156"/>
      <c r="G75" s="156"/>
      <c r="H75" s="156"/>
      <c r="I75" s="3"/>
      <c r="J75" s="3"/>
      <c r="K75" s="63"/>
      <c r="L75" s="3"/>
      <c r="Q75" s="133"/>
    </row>
    <row r="76" spans="1:17" ht="12.75" thickBot="1">
      <c r="A76" s="3"/>
      <c r="B76" s="3"/>
      <c r="C76" s="3"/>
      <c r="D76" s="157" t="s">
        <v>1</v>
      </c>
      <c r="E76" s="157"/>
      <c r="F76" s="157"/>
      <c r="G76" s="157"/>
      <c r="H76" s="157"/>
      <c r="I76" s="3"/>
      <c r="J76" s="3"/>
      <c r="K76" s="63"/>
      <c r="L76" s="4" t="s">
        <v>28</v>
      </c>
      <c r="Q76" s="133"/>
    </row>
    <row r="77" spans="1:17" ht="12">
      <c r="A77" s="3"/>
      <c r="B77" s="3"/>
      <c r="C77" s="3"/>
      <c r="D77" s="158" t="s">
        <v>222</v>
      </c>
      <c r="E77" s="158"/>
      <c r="F77" s="158"/>
      <c r="G77" s="158"/>
      <c r="H77" s="158"/>
      <c r="I77" s="3"/>
      <c r="J77" s="3"/>
      <c r="K77" s="63"/>
      <c r="L77" s="3"/>
      <c r="Q77" s="133"/>
    </row>
    <row r="78" spans="1:17" ht="12">
      <c r="A78" s="5"/>
      <c r="B78" s="5"/>
      <c r="C78" s="6" t="s">
        <v>124</v>
      </c>
      <c r="D78" s="7"/>
      <c r="E78" s="8"/>
      <c r="F78" s="9"/>
      <c r="G78" s="10"/>
      <c r="H78" s="11"/>
      <c r="I78" s="11"/>
      <c r="J78" s="11"/>
      <c r="K78" s="64"/>
      <c r="L78" s="12"/>
      <c r="Q78" s="133"/>
    </row>
    <row r="79" ht="12.75" thickBot="1">
      <c r="Q79" s="133"/>
    </row>
    <row r="80" spans="1:17" ht="12.75" thickBot="1">
      <c r="A80" s="5"/>
      <c r="B80" s="5"/>
      <c r="C80" s="6"/>
      <c r="D80" s="7"/>
      <c r="E80" s="159" t="s">
        <v>3</v>
      </c>
      <c r="F80" s="159"/>
      <c r="G80" s="160" t="s">
        <v>29</v>
      </c>
      <c r="H80" s="160"/>
      <c r="I80" s="160"/>
      <c r="J80" s="160"/>
      <c r="K80" s="64"/>
      <c r="L80" s="12"/>
      <c r="Q80" s="133"/>
    </row>
    <row r="81" spans="1:17" ht="12.75" thickBot="1">
      <c r="A81" s="44" t="s">
        <v>4</v>
      </c>
      <c r="B81" s="161" t="s">
        <v>35</v>
      </c>
      <c r="C81" s="163" t="s">
        <v>5</v>
      </c>
      <c r="D81" s="165" t="s">
        <v>6</v>
      </c>
      <c r="E81" s="146" t="s">
        <v>7</v>
      </c>
      <c r="F81" s="148" t="s">
        <v>8</v>
      </c>
      <c r="G81" s="146" t="s">
        <v>30</v>
      </c>
      <c r="H81" s="148" t="s">
        <v>9</v>
      </c>
      <c r="I81" s="146" t="s">
        <v>8</v>
      </c>
      <c r="J81" s="150" t="s">
        <v>10</v>
      </c>
      <c r="K81" s="152" t="s">
        <v>11</v>
      </c>
      <c r="L81" s="154" t="s">
        <v>12</v>
      </c>
      <c r="Q81" s="133"/>
    </row>
    <row r="82" spans="1:17" ht="12.75" thickBot="1">
      <c r="A82" s="45" t="s">
        <v>13</v>
      </c>
      <c r="B82" s="167"/>
      <c r="C82" s="171"/>
      <c r="D82" s="176"/>
      <c r="E82" s="172"/>
      <c r="F82" s="170"/>
      <c r="G82" s="172"/>
      <c r="H82" s="170"/>
      <c r="I82" s="172"/>
      <c r="J82" s="173"/>
      <c r="K82" s="174"/>
      <c r="L82" s="175"/>
      <c r="Q82" s="133"/>
    </row>
    <row r="83" spans="1:17" ht="12">
      <c r="A83" s="91"/>
      <c r="B83" s="92"/>
      <c r="C83" s="33" t="s">
        <v>14</v>
      </c>
      <c r="D83" s="93"/>
      <c r="E83" s="94">
        <v>7302</v>
      </c>
      <c r="F83" s="94"/>
      <c r="G83" s="94"/>
      <c r="H83" s="94"/>
      <c r="I83" s="94"/>
      <c r="J83" s="94"/>
      <c r="K83" s="95"/>
      <c r="L83" s="96"/>
      <c r="Q83" s="133"/>
    </row>
    <row r="84" spans="1:17" ht="33.75" customHeight="1">
      <c r="A84" s="27">
        <v>102</v>
      </c>
      <c r="B84" s="27" t="s">
        <v>41</v>
      </c>
      <c r="C84" s="39" t="s">
        <v>208</v>
      </c>
      <c r="D84" s="31" t="s">
        <v>17</v>
      </c>
      <c r="E84" s="121">
        <v>1973</v>
      </c>
      <c r="F84" s="79"/>
      <c r="G84" s="79"/>
      <c r="H84" s="79"/>
      <c r="I84" s="79"/>
      <c r="J84" s="79"/>
      <c r="K84" s="79">
        <f aca="true" t="shared" si="13" ref="K84:K97">SUM(E84:F84)-SUM(G84:J84)</f>
        <v>1973</v>
      </c>
      <c r="L84" s="121"/>
      <c r="M84">
        <v>1</v>
      </c>
      <c r="N84" s="133">
        <f aca="true" t="shared" si="14" ref="N84:N97">(E84*3%)</f>
        <v>59.19</v>
      </c>
      <c r="O84" s="133">
        <f aca="true" t="shared" si="15" ref="O84:O97">E84+N84</f>
        <v>2032.19</v>
      </c>
      <c r="P84">
        <v>1973</v>
      </c>
      <c r="Q84" s="133">
        <f aca="true" t="shared" si="16" ref="Q84:Q146">P84-O84</f>
        <v>-59.190000000000055</v>
      </c>
    </row>
    <row r="85" spans="1:17" ht="33.75" customHeight="1">
      <c r="A85" s="27">
        <v>102</v>
      </c>
      <c r="B85" s="27" t="s">
        <v>48</v>
      </c>
      <c r="C85" s="39" t="s">
        <v>209</v>
      </c>
      <c r="D85" s="31" t="s">
        <v>17</v>
      </c>
      <c r="E85" s="121">
        <v>6672</v>
      </c>
      <c r="F85" s="79"/>
      <c r="G85" s="79"/>
      <c r="H85" s="79"/>
      <c r="I85" s="79"/>
      <c r="J85" s="79"/>
      <c r="K85" s="79">
        <f t="shared" si="13"/>
        <v>6672</v>
      </c>
      <c r="L85" s="121"/>
      <c r="M85">
        <v>1</v>
      </c>
      <c r="N85" s="133">
        <f t="shared" si="14"/>
        <v>200.16</v>
      </c>
      <c r="O85" s="133">
        <f t="shared" si="15"/>
        <v>6872.16</v>
      </c>
      <c r="P85">
        <v>6672</v>
      </c>
      <c r="Q85" s="133">
        <f t="shared" si="16"/>
        <v>-200.15999999999985</v>
      </c>
    </row>
    <row r="86" spans="1:17" ht="33.75" customHeight="1">
      <c r="A86" s="27">
        <v>102</v>
      </c>
      <c r="B86" s="27" t="s">
        <v>46</v>
      </c>
      <c r="C86" s="39" t="s">
        <v>210</v>
      </c>
      <c r="D86" s="31" t="s">
        <v>17</v>
      </c>
      <c r="E86" s="121">
        <v>4775</v>
      </c>
      <c r="F86" s="79"/>
      <c r="G86" s="79"/>
      <c r="H86" s="79"/>
      <c r="I86" s="79"/>
      <c r="J86" s="79"/>
      <c r="K86" s="79">
        <f t="shared" si="13"/>
        <v>4775</v>
      </c>
      <c r="L86" s="121"/>
      <c r="M86">
        <v>1</v>
      </c>
      <c r="N86" s="133">
        <f t="shared" si="14"/>
        <v>143.25</v>
      </c>
      <c r="O86" s="133">
        <f t="shared" si="15"/>
        <v>4918.25</v>
      </c>
      <c r="P86">
        <v>4775</v>
      </c>
      <c r="Q86" s="133">
        <f t="shared" si="16"/>
        <v>-143.25</v>
      </c>
    </row>
    <row r="87" spans="1:17" ht="21" customHeight="1" hidden="1">
      <c r="A87" s="27"/>
      <c r="B87" s="27"/>
      <c r="C87" s="39"/>
      <c r="D87" s="31"/>
      <c r="E87" s="121"/>
      <c r="F87" s="79"/>
      <c r="G87" s="79"/>
      <c r="H87" s="79"/>
      <c r="I87" s="79"/>
      <c r="J87" s="79"/>
      <c r="K87" s="79"/>
      <c r="L87" s="121"/>
      <c r="N87" s="133">
        <f t="shared" si="14"/>
        <v>0</v>
      </c>
      <c r="O87" s="133">
        <f t="shared" si="15"/>
        <v>0</v>
      </c>
      <c r="Q87" s="133">
        <f t="shared" si="16"/>
        <v>0</v>
      </c>
    </row>
    <row r="88" spans="1:17" ht="33.75" customHeight="1">
      <c r="A88" s="27">
        <v>102</v>
      </c>
      <c r="B88" s="27" t="s">
        <v>68</v>
      </c>
      <c r="C88" s="39" t="s">
        <v>211</v>
      </c>
      <c r="D88" s="31" t="s">
        <v>17</v>
      </c>
      <c r="E88" s="121">
        <v>2526</v>
      </c>
      <c r="F88" s="79"/>
      <c r="G88" s="79"/>
      <c r="H88" s="79"/>
      <c r="I88" s="79"/>
      <c r="J88" s="79"/>
      <c r="K88" s="79">
        <f t="shared" si="13"/>
        <v>2526</v>
      </c>
      <c r="L88" s="121"/>
      <c r="M88">
        <v>1</v>
      </c>
      <c r="N88" s="133">
        <f t="shared" si="14"/>
        <v>75.78</v>
      </c>
      <c r="O88" s="133">
        <f t="shared" si="15"/>
        <v>2601.78</v>
      </c>
      <c r="P88">
        <v>2526</v>
      </c>
      <c r="Q88" s="133">
        <f t="shared" si="16"/>
        <v>-75.7800000000002</v>
      </c>
    </row>
    <row r="89" spans="1:17" ht="33.75" customHeight="1">
      <c r="A89" s="27">
        <v>102</v>
      </c>
      <c r="B89" s="27" t="s">
        <v>47</v>
      </c>
      <c r="C89" s="39" t="s">
        <v>212</v>
      </c>
      <c r="D89" s="31" t="s">
        <v>17</v>
      </c>
      <c r="E89" s="121">
        <v>1050</v>
      </c>
      <c r="F89" s="79"/>
      <c r="G89" s="79"/>
      <c r="H89" s="79"/>
      <c r="I89" s="79"/>
      <c r="J89" s="79"/>
      <c r="K89" s="79">
        <f t="shared" si="13"/>
        <v>1050</v>
      </c>
      <c r="L89" s="121"/>
      <c r="M89">
        <v>1</v>
      </c>
      <c r="N89" s="133">
        <f t="shared" si="14"/>
        <v>31.5</v>
      </c>
      <c r="O89" s="133">
        <f t="shared" si="15"/>
        <v>1081.5</v>
      </c>
      <c r="P89">
        <v>1050</v>
      </c>
      <c r="Q89" s="133">
        <f t="shared" si="16"/>
        <v>-31.5</v>
      </c>
    </row>
    <row r="90" spans="1:17" ht="33.75" customHeight="1">
      <c r="A90" s="27">
        <v>102</v>
      </c>
      <c r="B90" s="27" t="s">
        <v>70</v>
      </c>
      <c r="C90" s="86" t="s">
        <v>213</v>
      </c>
      <c r="D90" s="85" t="s">
        <v>21</v>
      </c>
      <c r="E90" s="121">
        <v>3731</v>
      </c>
      <c r="F90" s="121"/>
      <c r="G90" s="121"/>
      <c r="H90" s="79"/>
      <c r="I90" s="79"/>
      <c r="J90" s="79"/>
      <c r="K90" s="79">
        <f t="shared" si="13"/>
        <v>3731</v>
      </c>
      <c r="L90" s="121"/>
      <c r="M90" s="57">
        <v>1</v>
      </c>
      <c r="N90" s="133">
        <f t="shared" si="14"/>
        <v>111.92999999999999</v>
      </c>
      <c r="O90" s="133">
        <f t="shared" si="15"/>
        <v>3842.93</v>
      </c>
      <c r="P90">
        <v>3731</v>
      </c>
      <c r="Q90" s="133">
        <f t="shared" si="16"/>
        <v>-111.92999999999984</v>
      </c>
    </row>
    <row r="91" spans="1:17" ht="33.75" customHeight="1">
      <c r="A91" s="27">
        <v>102</v>
      </c>
      <c r="B91" s="27" t="s">
        <v>44</v>
      </c>
      <c r="C91" s="39" t="s">
        <v>214</v>
      </c>
      <c r="D91" s="31" t="s">
        <v>21</v>
      </c>
      <c r="E91" s="121">
        <v>5331</v>
      </c>
      <c r="F91" s="79"/>
      <c r="G91" s="79"/>
      <c r="H91" s="79"/>
      <c r="I91" s="79"/>
      <c r="J91" s="79"/>
      <c r="K91" s="79">
        <f t="shared" si="13"/>
        <v>5331</v>
      </c>
      <c r="L91" s="121"/>
      <c r="M91" s="57">
        <v>1</v>
      </c>
      <c r="N91" s="133">
        <f t="shared" si="14"/>
        <v>159.93</v>
      </c>
      <c r="O91" s="133">
        <f t="shared" si="15"/>
        <v>5490.93</v>
      </c>
      <c r="P91">
        <v>5331</v>
      </c>
      <c r="Q91" s="133">
        <f t="shared" si="16"/>
        <v>-159.9300000000003</v>
      </c>
    </row>
    <row r="92" spans="1:17" ht="33.75" customHeight="1">
      <c r="A92" s="27">
        <v>102</v>
      </c>
      <c r="B92" s="27" t="s">
        <v>37</v>
      </c>
      <c r="C92" s="39" t="s">
        <v>215</v>
      </c>
      <c r="D92" s="39" t="s">
        <v>16</v>
      </c>
      <c r="E92" s="121">
        <v>3273</v>
      </c>
      <c r="F92" s="79"/>
      <c r="G92" s="79"/>
      <c r="H92" s="79"/>
      <c r="I92" s="79"/>
      <c r="J92" s="79"/>
      <c r="K92" s="82">
        <f t="shared" si="13"/>
        <v>3273</v>
      </c>
      <c r="L92" s="140"/>
      <c r="M92" s="57">
        <v>1</v>
      </c>
      <c r="N92" s="133">
        <f t="shared" si="14"/>
        <v>98.19</v>
      </c>
      <c r="O92" s="133">
        <f t="shared" si="15"/>
        <v>3371.19</v>
      </c>
      <c r="P92">
        <v>3273</v>
      </c>
      <c r="Q92" s="133">
        <f t="shared" si="16"/>
        <v>-98.19000000000005</v>
      </c>
    </row>
    <row r="93" spans="1:17" ht="33.75" customHeight="1">
      <c r="A93" s="27">
        <v>102</v>
      </c>
      <c r="B93" s="27" t="s">
        <v>82</v>
      </c>
      <c r="C93" s="39" t="s">
        <v>216</v>
      </c>
      <c r="D93" s="39" t="s">
        <v>16</v>
      </c>
      <c r="E93" s="121">
        <v>2365</v>
      </c>
      <c r="F93" s="79"/>
      <c r="G93" s="79"/>
      <c r="H93" s="79"/>
      <c r="I93" s="79"/>
      <c r="J93" s="79"/>
      <c r="K93" s="82">
        <f t="shared" si="13"/>
        <v>2365</v>
      </c>
      <c r="L93" s="140"/>
      <c r="M93" s="73">
        <v>1</v>
      </c>
      <c r="N93" s="133">
        <f t="shared" si="14"/>
        <v>70.95</v>
      </c>
      <c r="O93" s="133">
        <f t="shared" si="15"/>
        <v>2435.95</v>
      </c>
      <c r="P93">
        <v>2365</v>
      </c>
      <c r="Q93" s="133">
        <f t="shared" si="16"/>
        <v>-70.94999999999982</v>
      </c>
    </row>
    <row r="94" spans="1:17" ht="33.75" customHeight="1">
      <c r="A94" s="27">
        <v>102</v>
      </c>
      <c r="B94" s="27" t="s">
        <v>92</v>
      </c>
      <c r="C94" s="39" t="s">
        <v>217</v>
      </c>
      <c r="D94" s="39" t="s">
        <v>16</v>
      </c>
      <c r="E94" s="121">
        <v>947</v>
      </c>
      <c r="F94" s="79"/>
      <c r="G94" s="79"/>
      <c r="H94" s="79"/>
      <c r="I94" s="79"/>
      <c r="J94" s="79"/>
      <c r="K94" s="82">
        <f t="shared" si="13"/>
        <v>947</v>
      </c>
      <c r="L94" s="140"/>
      <c r="M94" s="73">
        <v>1</v>
      </c>
      <c r="N94" s="133">
        <f t="shared" si="14"/>
        <v>28.41</v>
      </c>
      <c r="O94" s="133">
        <f t="shared" si="15"/>
        <v>975.41</v>
      </c>
      <c r="P94">
        <v>947</v>
      </c>
      <c r="Q94" s="133">
        <f t="shared" si="16"/>
        <v>-28.409999999999968</v>
      </c>
    </row>
    <row r="95" spans="1:17" ht="33.75" customHeight="1">
      <c r="A95" s="27">
        <v>102</v>
      </c>
      <c r="B95" s="27" t="s">
        <v>73</v>
      </c>
      <c r="C95" s="39" t="s">
        <v>218</v>
      </c>
      <c r="D95" s="39" t="s">
        <v>16</v>
      </c>
      <c r="E95" s="121">
        <v>2564</v>
      </c>
      <c r="F95" s="79"/>
      <c r="G95" s="79"/>
      <c r="H95" s="79"/>
      <c r="I95" s="79"/>
      <c r="J95" s="79"/>
      <c r="K95" s="82">
        <f t="shared" si="13"/>
        <v>2564</v>
      </c>
      <c r="L95" s="140"/>
      <c r="M95" s="73">
        <v>1</v>
      </c>
      <c r="N95" s="133">
        <f t="shared" si="14"/>
        <v>76.92</v>
      </c>
      <c r="O95" s="133">
        <f t="shared" si="15"/>
        <v>2640.92</v>
      </c>
      <c r="P95">
        <v>2564</v>
      </c>
      <c r="Q95" s="133">
        <f t="shared" si="16"/>
        <v>-76.92000000000007</v>
      </c>
    </row>
    <row r="96" spans="1:17" ht="33.75" customHeight="1">
      <c r="A96" s="27">
        <v>102</v>
      </c>
      <c r="B96" s="27" t="s">
        <v>39</v>
      </c>
      <c r="C96" s="39" t="s">
        <v>219</v>
      </c>
      <c r="D96" s="39" t="s">
        <v>17</v>
      </c>
      <c r="E96" s="121">
        <v>2527</v>
      </c>
      <c r="F96" s="79"/>
      <c r="G96" s="79"/>
      <c r="H96" s="79"/>
      <c r="I96" s="79"/>
      <c r="J96" s="79"/>
      <c r="K96" s="82">
        <f t="shared" si="13"/>
        <v>2527</v>
      </c>
      <c r="L96" s="140"/>
      <c r="M96" s="73">
        <v>1</v>
      </c>
      <c r="N96" s="133">
        <f t="shared" si="14"/>
        <v>75.81</v>
      </c>
      <c r="O96" s="133">
        <f t="shared" si="15"/>
        <v>2602.81</v>
      </c>
      <c r="P96">
        <v>2527</v>
      </c>
      <c r="Q96" s="133">
        <f t="shared" si="16"/>
        <v>-75.80999999999995</v>
      </c>
    </row>
    <row r="97" spans="1:17" ht="33.75" customHeight="1">
      <c r="A97" s="27">
        <v>102</v>
      </c>
      <c r="B97" s="27" t="s">
        <v>49</v>
      </c>
      <c r="C97" s="39" t="s">
        <v>220</v>
      </c>
      <c r="D97" s="39" t="s">
        <v>17</v>
      </c>
      <c r="E97" s="121">
        <v>2929</v>
      </c>
      <c r="F97" s="79"/>
      <c r="G97" s="79"/>
      <c r="H97" s="79"/>
      <c r="I97" s="79"/>
      <c r="J97" s="79"/>
      <c r="K97" s="82">
        <f t="shared" si="13"/>
        <v>2929</v>
      </c>
      <c r="L97" s="140"/>
      <c r="M97" s="73">
        <v>1</v>
      </c>
      <c r="N97" s="133">
        <f t="shared" si="14"/>
        <v>87.86999999999999</v>
      </c>
      <c r="O97" s="133">
        <f t="shared" si="15"/>
        <v>3016.87</v>
      </c>
      <c r="P97">
        <v>2929</v>
      </c>
      <c r="Q97" s="133">
        <f t="shared" si="16"/>
        <v>-87.86999999999989</v>
      </c>
    </row>
    <row r="98" spans="4:17" ht="12.75" thickBot="1">
      <c r="D98" s="46" t="s">
        <v>18</v>
      </c>
      <c r="E98" s="99">
        <f aca="true" t="shared" si="17" ref="E98:K98">SUM(E84:E97)</f>
        <v>40663</v>
      </c>
      <c r="F98" s="99">
        <f t="shared" si="17"/>
        <v>0</v>
      </c>
      <c r="G98" s="99">
        <f t="shared" si="17"/>
        <v>0</v>
      </c>
      <c r="H98" s="99">
        <f t="shared" si="17"/>
        <v>0</v>
      </c>
      <c r="I98" s="99">
        <f t="shared" si="17"/>
        <v>0</v>
      </c>
      <c r="J98" s="99">
        <f t="shared" si="17"/>
        <v>0</v>
      </c>
      <c r="K98" s="99">
        <f t="shared" si="17"/>
        <v>40663</v>
      </c>
      <c r="Q98" s="133"/>
    </row>
    <row r="99" spans="13:17" ht="18.75" customHeight="1">
      <c r="M99" s="29"/>
      <c r="Q99" s="133"/>
    </row>
    <row r="100" spans="13:17" ht="54.75" customHeight="1">
      <c r="M100" s="29"/>
      <c r="Q100" s="133"/>
    </row>
    <row r="101" spans="1:17" ht="22.5" customHeight="1" thickBot="1">
      <c r="A101" s="3"/>
      <c r="B101" s="3"/>
      <c r="C101" s="3"/>
      <c r="D101" s="156" t="s">
        <v>0</v>
      </c>
      <c r="E101" s="156"/>
      <c r="F101" s="156"/>
      <c r="G101" s="156"/>
      <c r="H101" s="156"/>
      <c r="I101" s="3"/>
      <c r="J101" s="3"/>
      <c r="K101" s="63"/>
      <c r="L101" s="3"/>
      <c r="M101" s="29"/>
      <c r="Q101" s="133"/>
    </row>
    <row r="102" spans="1:17" ht="12.75" thickBot="1">
      <c r="A102" s="3"/>
      <c r="B102" s="3"/>
      <c r="C102" s="3"/>
      <c r="D102" s="157" t="s">
        <v>1</v>
      </c>
      <c r="E102" s="157"/>
      <c r="F102" s="157"/>
      <c r="G102" s="157"/>
      <c r="H102" s="157"/>
      <c r="I102" s="3"/>
      <c r="J102" s="3"/>
      <c r="K102" s="63"/>
      <c r="L102" s="4" t="s">
        <v>32</v>
      </c>
      <c r="M102" s="29"/>
      <c r="Q102" s="133"/>
    </row>
    <row r="103" spans="1:17" ht="12">
      <c r="A103" s="3"/>
      <c r="B103" s="3"/>
      <c r="C103" s="3"/>
      <c r="D103" s="158" t="s">
        <v>222</v>
      </c>
      <c r="E103" s="158"/>
      <c r="F103" s="158"/>
      <c r="G103" s="158"/>
      <c r="H103" s="158"/>
      <c r="I103" s="3"/>
      <c r="J103" s="3"/>
      <c r="K103" s="63"/>
      <c r="L103" s="3"/>
      <c r="M103" s="29"/>
      <c r="Q103" s="133"/>
    </row>
    <row r="104" spans="1:17" ht="12">
      <c r="A104" s="5"/>
      <c r="B104" s="5"/>
      <c r="C104" s="6" t="s">
        <v>124</v>
      </c>
      <c r="D104" s="7"/>
      <c r="E104" s="8"/>
      <c r="F104" s="9"/>
      <c r="G104" s="10"/>
      <c r="H104" s="11"/>
      <c r="I104" s="11"/>
      <c r="J104" s="11"/>
      <c r="K104" s="64"/>
      <c r="L104" s="12"/>
      <c r="M104" s="29"/>
      <c r="Q104" s="133"/>
    </row>
    <row r="105" spans="13:17" ht="12.75" thickBot="1">
      <c r="M105" s="29"/>
      <c r="Q105" s="133"/>
    </row>
    <row r="106" spans="1:17" ht="12.75" thickBot="1">
      <c r="A106" s="5"/>
      <c r="B106" s="5"/>
      <c r="C106" s="6"/>
      <c r="D106" s="7"/>
      <c r="E106" s="159" t="s">
        <v>3</v>
      </c>
      <c r="F106" s="159"/>
      <c r="G106" s="160" t="s">
        <v>29</v>
      </c>
      <c r="H106" s="160"/>
      <c r="I106" s="160"/>
      <c r="J106" s="160"/>
      <c r="K106" s="64"/>
      <c r="L106" s="12"/>
      <c r="M106" s="29"/>
      <c r="Q106" s="133"/>
    </row>
    <row r="107" spans="1:17" ht="12.75" thickBot="1">
      <c r="A107" s="44" t="s">
        <v>4</v>
      </c>
      <c r="B107" s="161" t="s">
        <v>35</v>
      </c>
      <c r="C107" s="163" t="s">
        <v>5</v>
      </c>
      <c r="D107" s="165" t="s">
        <v>6</v>
      </c>
      <c r="E107" s="146" t="s">
        <v>7</v>
      </c>
      <c r="F107" s="148" t="s">
        <v>8</v>
      </c>
      <c r="G107" s="146" t="s">
        <v>30</v>
      </c>
      <c r="H107" s="148" t="s">
        <v>9</v>
      </c>
      <c r="I107" s="146" t="s">
        <v>8</v>
      </c>
      <c r="J107" s="150" t="s">
        <v>10</v>
      </c>
      <c r="K107" s="152" t="s">
        <v>11</v>
      </c>
      <c r="L107" s="154" t="s">
        <v>12</v>
      </c>
      <c r="M107" s="29"/>
      <c r="Q107" s="133"/>
    </row>
    <row r="108" spans="1:17" ht="12.75" thickBot="1">
      <c r="A108" s="45" t="s">
        <v>13</v>
      </c>
      <c r="B108" s="167"/>
      <c r="C108" s="171"/>
      <c r="D108" s="176"/>
      <c r="E108" s="172"/>
      <c r="F108" s="170"/>
      <c r="G108" s="172"/>
      <c r="H108" s="170"/>
      <c r="I108" s="172"/>
      <c r="J108" s="173"/>
      <c r="K108" s="174"/>
      <c r="L108" s="175"/>
      <c r="M108" s="29"/>
      <c r="Q108" s="133"/>
    </row>
    <row r="109" spans="1:17" ht="12">
      <c r="A109" s="91"/>
      <c r="B109" s="92"/>
      <c r="C109" s="93"/>
      <c r="D109" s="93"/>
      <c r="E109" s="94">
        <v>7302</v>
      </c>
      <c r="F109" s="94"/>
      <c r="G109" s="94"/>
      <c r="H109" s="94"/>
      <c r="I109" s="94"/>
      <c r="J109" s="94"/>
      <c r="K109" s="95"/>
      <c r="L109" s="96"/>
      <c r="M109" s="29"/>
      <c r="Q109" s="133"/>
    </row>
    <row r="110" spans="1:17" ht="33.75" customHeight="1">
      <c r="A110" s="27">
        <v>102</v>
      </c>
      <c r="B110" s="27" t="s">
        <v>79</v>
      </c>
      <c r="C110" s="86" t="s">
        <v>221</v>
      </c>
      <c r="D110" s="86" t="s">
        <v>16</v>
      </c>
      <c r="E110" s="121">
        <v>1762</v>
      </c>
      <c r="F110" s="79"/>
      <c r="G110" s="79"/>
      <c r="H110" s="79"/>
      <c r="I110" s="79"/>
      <c r="J110" s="81"/>
      <c r="K110" s="82">
        <f aca="true" t="shared" si="18" ref="K110:K123">SUM(E110:F110)-SUM(G110:J110)</f>
        <v>1762</v>
      </c>
      <c r="L110" s="54"/>
      <c r="M110" s="73">
        <v>1</v>
      </c>
      <c r="N110" s="133">
        <f aca="true" t="shared" si="19" ref="N110:N123">(E110*3%)</f>
        <v>52.86</v>
      </c>
      <c r="O110" s="133">
        <f aca="true" t="shared" si="20" ref="O110:O123">E110+N110</f>
        <v>1814.86</v>
      </c>
      <c r="P110">
        <v>1762</v>
      </c>
      <c r="Q110" s="133">
        <f t="shared" si="16"/>
        <v>-52.8599999999999</v>
      </c>
    </row>
    <row r="111" spans="1:17" ht="33.75" customHeight="1">
      <c r="A111" s="27">
        <v>602</v>
      </c>
      <c r="B111" s="27" t="s">
        <v>87</v>
      </c>
      <c r="C111" s="39" t="s">
        <v>164</v>
      </c>
      <c r="D111" s="39" t="s">
        <v>16</v>
      </c>
      <c r="E111" s="121">
        <v>3028</v>
      </c>
      <c r="F111" s="79"/>
      <c r="G111" s="79"/>
      <c r="H111" s="79"/>
      <c r="I111" s="79"/>
      <c r="J111" s="81"/>
      <c r="K111" s="82">
        <f t="shared" si="18"/>
        <v>3028</v>
      </c>
      <c r="L111" s="54"/>
      <c r="M111" s="73">
        <v>1</v>
      </c>
      <c r="N111" s="133">
        <f t="shared" si="19"/>
        <v>90.84</v>
      </c>
      <c r="O111" s="133">
        <f t="shared" si="20"/>
        <v>3118.84</v>
      </c>
      <c r="P111">
        <v>3028</v>
      </c>
      <c r="Q111" s="133">
        <f t="shared" si="16"/>
        <v>-90.84000000000015</v>
      </c>
    </row>
    <row r="112" spans="1:17" ht="33.75" customHeight="1">
      <c r="A112" s="27">
        <v>102</v>
      </c>
      <c r="B112" s="27" t="s">
        <v>58</v>
      </c>
      <c r="C112" s="39" t="s">
        <v>165</v>
      </c>
      <c r="D112" s="39" t="s">
        <v>15</v>
      </c>
      <c r="E112" s="121">
        <v>4214</v>
      </c>
      <c r="F112" s="79"/>
      <c r="G112" s="79"/>
      <c r="H112" s="79"/>
      <c r="I112" s="79"/>
      <c r="J112" s="81"/>
      <c r="K112" s="82">
        <f t="shared" si="18"/>
        <v>4214</v>
      </c>
      <c r="L112" s="54"/>
      <c r="M112" s="73">
        <v>1</v>
      </c>
      <c r="N112" s="133">
        <f t="shared" si="19"/>
        <v>126.42</v>
      </c>
      <c r="O112" s="133">
        <f t="shared" si="20"/>
        <v>4340.42</v>
      </c>
      <c r="P112">
        <v>4214</v>
      </c>
      <c r="Q112" s="133">
        <f t="shared" si="16"/>
        <v>-126.42000000000007</v>
      </c>
    </row>
    <row r="113" spans="1:17" ht="33.75" customHeight="1">
      <c r="A113" s="27">
        <v>102</v>
      </c>
      <c r="B113" s="27" t="s">
        <v>94</v>
      </c>
      <c r="C113" s="39" t="s">
        <v>95</v>
      </c>
      <c r="D113" s="39" t="s">
        <v>17</v>
      </c>
      <c r="E113" s="121">
        <v>6639</v>
      </c>
      <c r="F113" s="79"/>
      <c r="G113" s="79"/>
      <c r="H113" s="79"/>
      <c r="I113" s="79"/>
      <c r="J113" s="81"/>
      <c r="K113" s="82">
        <f t="shared" si="18"/>
        <v>6639</v>
      </c>
      <c r="L113" s="54"/>
      <c r="M113" s="73">
        <v>1</v>
      </c>
      <c r="N113" s="133">
        <f t="shared" si="19"/>
        <v>199.17</v>
      </c>
      <c r="O113" s="133">
        <f t="shared" si="20"/>
        <v>6838.17</v>
      </c>
      <c r="P113">
        <v>6639</v>
      </c>
      <c r="Q113" s="133">
        <f t="shared" si="16"/>
        <v>-199.17000000000007</v>
      </c>
    </row>
    <row r="114" spans="1:17" ht="33.75" customHeight="1">
      <c r="A114" s="27">
        <v>102</v>
      </c>
      <c r="B114" s="27" t="s">
        <v>97</v>
      </c>
      <c r="C114" s="88" t="s">
        <v>96</v>
      </c>
      <c r="D114" s="39" t="s">
        <v>17</v>
      </c>
      <c r="E114" s="121">
        <v>2375</v>
      </c>
      <c r="F114" s="79"/>
      <c r="G114" s="79"/>
      <c r="H114" s="79"/>
      <c r="I114" s="79"/>
      <c r="J114" s="81"/>
      <c r="K114" s="82">
        <f t="shared" si="18"/>
        <v>2375</v>
      </c>
      <c r="L114" s="54"/>
      <c r="M114" s="73">
        <v>1</v>
      </c>
      <c r="N114" s="133">
        <f t="shared" si="19"/>
        <v>71.25</v>
      </c>
      <c r="O114" s="133">
        <f t="shared" si="20"/>
        <v>2446.25</v>
      </c>
      <c r="P114">
        <v>2375</v>
      </c>
      <c r="Q114" s="133">
        <f t="shared" si="16"/>
        <v>-71.25</v>
      </c>
    </row>
    <row r="115" spans="1:17" ht="33.75" customHeight="1">
      <c r="A115" s="27">
        <v>102</v>
      </c>
      <c r="B115" s="27" t="s">
        <v>99</v>
      </c>
      <c r="C115" s="39" t="s">
        <v>98</v>
      </c>
      <c r="D115" s="39" t="s">
        <v>17</v>
      </c>
      <c r="E115" s="121">
        <v>3076</v>
      </c>
      <c r="F115" s="79"/>
      <c r="G115" s="79"/>
      <c r="H115" s="79"/>
      <c r="I115" s="79"/>
      <c r="J115" s="81"/>
      <c r="K115" s="82">
        <f t="shared" si="18"/>
        <v>3076</v>
      </c>
      <c r="L115" s="54"/>
      <c r="M115" s="73">
        <v>1</v>
      </c>
      <c r="N115" s="133">
        <f t="shared" si="19"/>
        <v>92.28</v>
      </c>
      <c r="O115" s="133">
        <f t="shared" si="20"/>
        <v>3168.28</v>
      </c>
      <c r="P115">
        <v>3076</v>
      </c>
      <c r="Q115" s="133">
        <f t="shared" si="16"/>
        <v>-92.2800000000002</v>
      </c>
    </row>
    <row r="116" spans="1:17" ht="33.75" customHeight="1">
      <c r="A116" s="27">
        <v>602</v>
      </c>
      <c r="B116" s="27" t="s">
        <v>100</v>
      </c>
      <c r="C116" s="39" t="s">
        <v>101</v>
      </c>
      <c r="D116" s="39" t="s">
        <v>17</v>
      </c>
      <c r="E116" s="121">
        <v>2465</v>
      </c>
      <c r="F116" s="79"/>
      <c r="G116" s="79"/>
      <c r="H116" s="79"/>
      <c r="I116" s="79"/>
      <c r="J116" s="81"/>
      <c r="K116" s="82">
        <f t="shared" si="18"/>
        <v>2465</v>
      </c>
      <c r="L116" s="54"/>
      <c r="M116" s="89">
        <v>1</v>
      </c>
      <c r="N116" s="133">
        <f t="shared" si="19"/>
        <v>73.95</v>
      </c>
      <c r="O116" s="133">
        <f t="shared" si="20"/>
        <v>2538.95</v>
      </c>
      <c r="P116">
        <v>2465</v>
      </c>
      <c r="Q116" s="133">
        <f t="shared" si="16"/>
        <v>-73.94999999999982</v>
      </c>
    </row>
    <row r="117" spans="1:17" ht="33.75" customHeight="1">
      <c r="A117" s="27">
        <v>102</v>
      </c>
      <c r="B117" s="27" t="s">
        <v>102</v>
      </c>
      <c r="C117" s="39" t="s">
        <v>103</v>
      </c>
      <c r="D117" s="39" t="s">
        <v>17</v>
      </c>
      <c r="E117" s="121">
        <v>2375</v>
      </c>
      <c r="F117" s="79"/>
      <c r="G117" s="79"/>
      <c r="H117" s="79"/>
      <c r="I117" s="79"/>
      <c r="J117" s="81"/>
      <c r="K117" s="82">
        <f t="shared" si="18"/>
        <v>2375</v>
      </c>
      <c r="L117" s="54"/>
      <c r="M117" s="89">
        <v>1</v>
      </c>
      <c r="N117" s="133">
        <f t="shared" si="19"/>
        <v>71.25</v>
      </c>
      <c r="O117" s="133">
        <f t="shared" si="20"/>
        <v>2446.25</v>
      </c>
      <c r="P117">
        <v>2375</v>
      </c>
      <c r="Q117" s="133">
        <f t="shared" si="16"/>
        <v>-71.25</v>
      </c>
    </row>
    <row r="118" spans="1:17" ht="33.75" customHeight="1">
      <c r="A118" s="27">
        <v>102</v>
      </c>
      <c r="B118" s="27" t="s">
        <v>104</v>
      </c>
      <c r="C118" s="39" t="s">
        <v>105</v>
      </c>
      <c r="D118" s="39" t="s">
        <v>16</v>
      </c>
      <c r="E118" s="121">
        <v>1045</v>
      </c>
      <c r="F118" s="79"/>
      <c r="G118" s="79"/>
      <c r="H118" s="79"/>
      <c r="I118" s="79"/>
      <c r="J118" s="81"/>
      <c r="K118" s="82">
        <f t="shared" si="18"/>
        <v>1045</v>
      </c>
      <c r="L118" s="54"/>
      <c r="M118" s="89">
        <v>1</v>
      </c>
      <c r="N118" s="133">
        <f t="shared" si="19"/>
        <v>31.349999999999998</v>
      </c>
      <c r="O118" s="133">
        <f t="shared" si="20"/>
        <v>1076.35</v>
      </c>
      <c r="P118">
        <v>1045</v>
      </c>
      <c r="Q118" s="133">
        <f t="shared" si="16"/>
        <v>-31.34999999999991</v>
      </c>
    </row>
    <row r="119" spans="1:17" ht="33.75" customHeight="1">
      <c r="A119" s="27">
        <v>102</v>
      </c>
      <c r="B119" s="27" t="s">
        <v>109</v>
      </c>
      <c r="C119" s="39" t="s">
        <v>110</v>
      </c>
      <c r="D119" s="39" t="s">
        <v>111</v>
      </c>
      <c r="E119" s="121">
        <v>4215</v>
      </c>
      <c r="F119" s="79"/>
      <c r="G119" s="79"/>
      <c r="H119" s="79"/>
      <c r="I119" s="79"/>
      <c r="J119" s="81"/>
      <c r="K119" s="82">
        <f t="shared" si="18"/>
        <v>4215</v>
      </c>
      <c r="L119" s="54"/>
      <c r="M119" s="89">
        <v>1</v>
      </c>
      <c r="N119" s="133">
        <f t="shared" si="19"/>
        <v>126.44999999999999</v>
      </c>
      <c r="O119" s="133">
        <f t="shared" si="20"/>
        <v>4341.45</v>
      </c>
      <c r="P119">
        <v>4215</v>
      </c>
      <c r="Q119" s="133">
        <f t="shared" si="16"/>
        <v>-126.44999999999982</v>
      </c>
    </row>
    <row r="120" spans="1:17" ht="33.75" customHeight="1">
      <c r="A120" s="27">
        <v>102</v>
      </c>
      <c r="B120" s="27" t="s">
        <v>113</v>
      </c>
      <c r="C120" s="120" t="s">
        <v>112</v>
      </c>
      <c r="D120" s="39" t="s">
        <v>17</v>
      </c>
      <c r="E120" s="121">
        <v>3255</v>
      </c>
      <c r="F120" s="79"/>
      <c r="G120" s="79"/>
      <c r="H120" s="79"/>
      <c r="I120" s="79"/>
      <c r="J120" s="81"/>
      <c r="K120" s="82">
        <f t="shared" si="18"/>
        <v>3255</v>
      </c>
      <c r="L120" s="54"/>
      <c r="M120" s="89">
        <v>1</v>
      </c>
      <c r="N120" s="133">
        <f t="shared" si="19"/>
        <v>97.64999999999999</v>
      </c>
      <c r="O120" s="133">
        <f t="shared" si="20"/>
        <v>3352.65</v>
      </c>
      <c r="P120">
        <v>3255</v>
      </c>
      <c r="Q120" s="133">
        <f t="shared" si="16"/>
        <v>-97.65000000000009</v>
      </c>
    </row>
    <row r="121" spans="1:17" ht="33.75" customHeight="1">
      <c r="A121" s="27">
        <v>102</v>
      </c>
      <c r="B121" s="27" t="s">
        <v>114</v>
      </c>
      <c r="C121" s="120" t="s">
        <v>117</v>
      </c>
      <c r="D121" s="39" t="s">
        <v>17</v>
      </c>
      <c r="E121" s="121">
        <v>4710</v>
      </c>
      <c r="F121" s="79"/>
      <c r="G121" s="79"/>
      <c r="H121" s="79"/>
      <c r="I121" s="79"/>
      <c r="J121" s="81"/>
      <c r="K121" s="82">
        <f t="shared" si="18"/>
        <v>4710</v>
      </c>
      <c r="L121" s="54"/>
      <c r="M121" s="89">
        <v>1</v>
      </c>
      <c r="N121" s="133">
        <f t="shared" si="19"/>
        <v>141.29999999999998</v>
      </c>
      <c r="O121" s="133">
        <f t="shared" si="20"/>
        <v>4851.3</v>
      </c>
      <c r="P121">
        <v>4710</v>
      </c>
      <c r="Q121" s="133">
        <f t="shared" si="16"/>
        <v>-141.30000000000018</v>
      </c>
    </row>
    <row r="122" spans="1:17" ht="33.75" customHeight="1">
      <c r="A122" s="27">
        <v>102</v>
      </c>
      <c r="B122" s="27" t="s">
        <v>115</v>
      </c>
      <c r="C122" s="39" t="s">
        <v>118</v>
      </c>
      <c r="D122" s="39" t="s">
        <v>17</v>
      </c>
      <c r="E122" s="121">
        <v>2375</v>
      </c>
      <c r="F122" s="79"/>
      <c r="G122" s="79"/>
      <c r="H122" s="79"/>
      <c r="I122" s="79"/>
      <c r="J122" s="81"/>
      <c r="K122" s="82">
        <f t="shared" si="18"/>
        <v>2375</v>
      </c>
      <c r="L122" s="54"/>
      <c r="M122" s="89">
        <v>1</v>
      </c>
      <c r="N122" s="133">
        <f t="shared" si="19"/>
        <v>71.25</v>
      </c>
      <c r="O122" s="133">
        <f t="shared" si="20"/>
        <v>2446.25</v>
      </c>
      <c r="P122">
        <v>2375</v>
      </c>
      <c r="Q122" s="133">
        <f t="shared" si="16"/>
        <v>-71.25</v>
      </c>
    </row>
    <row r="123" spans="1:17" ht="33.75" customHeight="1">
      <c r="A123" s="27">
        <v>602</v>
      </c>
      <c r="B123" s="27" t="s">
        <v>116</v>
      </c>
      <c r="C123" s="39" t="s">
        <v>119</v>
      </c>
      <c r="D123" s="39" t="s">
        <v>17</v>
      </c>
      <c r="E123" s="121">
        <v>4296</v>
      </c>
      <c r="F123" s="79"/>
      <c r="G123" s="79"/>
      <c r="H123" s="79"/>
      <c r="I123" s="79"/>
      <c r="J123" s="81"/>
      <c r="K123" s="82">
        <f t="shared" si="18"/>
        <v>4296</v>
      </c>
      <c r="L123" s="54"/>
      <c r="M123" s="89">
        <v>1</v>
      </c>
      <c r="N123" s="133">
        <f t="shared" si="19"/>
        <v>128.88</v>
      </c>
      <c r="O123" s="133">
        <f t="shared" si="20"/>
        <v>4424.88</v>
      </c>
      <c r="P123">
        <v>4296</v>
      </c>
      <c r="Q123" s="133">
        <f t="shared" si="16"/>
        <v>-128.8800000000001</v>
      </c>
    </row>
    <row r="124" spans="4:17" ht="33.75" customHeight="1" thickBot="1">
      <c r="D124" s="46" t="s">
        <v>18</v>
      </c>
      <c r="E124" s="99">
        <f aca="true" t="shared" si="21" ref="E124:K124">SUM(E110:E123)</f>
        <v>45830</v>
      </c>
      <c r="F124" s="99">
        <f t="shared" si="21"/>
        <v>0</v>
      </c>
      <c r="G124" s="99">
        <f t="shared" si="21"/>
        <v>0</v>
      </c>
      <c r="H124" s="99">
        <f t="shared" si="21"/>
        <v>0</v>
      </c>
      <c r="I124" s="99">
        <f t="shared" si="21"/>
        <v>0</v>
      </c>
      <c r="J124" s="99">
        <f t="shared" si="21"/>
        <v>0</v>
      </c>
      <c r="K124" s="99">
        <f t="shared" si="21"/>
        <v>45830</v>
      </c>
      <c r="M124" s="57"/>
      <c r="Q124" s="133"/>
    </row>
    <row r="125" spans="13:17" ht="12">
      <c r="M125" s="118"/>
      <c r="Q125" s="133"/>
    </row>
    <row r="126" spans="13:17" ht="21" customHeight="1">
      <c r="M126" s="118"/>
      <c r="Q126" s="133"/>
    </row>
    <row r="127" spans="1:17" ht="12.75" thickBot="1">
      <c r="A127" s="3"/>
      <c r="B127" s="3"/>
      <c r="C127" s="3"/>
      <c r="D127" s="156" t="s">
        <v>0</v>
      </c>
      <c r="E127" s="156"/>
      <c r="F127" s="156"/>
      <c r="G127" s="156"/>
      <c r="H127" s="156"/>
      <c r="I127" s="3"/>
      <c r="J127" s="3"/>
      <c r="K127" s="63"/>
      <c r="L127" s="3"/>
      <c r="M127" s="118"/>
      <c r="Q127" s="133"/>
    </row>
    <row r="128" spans="1:17" ht="12.75" thickBot="1">
      <c r="A128" s="3"/>
      <c r="B128" s="3"/>
      <c r="C128" s="3"/>
      <c r="D128" s="157" t="s">
        <v>1</v>
      </c>
      <c r="E128" s="157"/>
      <c r="F128" s="157"/>
      <c r="G128" s="157"/>
      <c r="H128" s="157"/>
      <c r="I128" s="3"/>
      <c r="J128" s="3"/>
      <c r="K128" s="63"/>
      <c r="L128" s="4" t="s">
        <v>108</v>
      </c>
      <c r="M128" s="118"/>
      <c r="Q128" s="133"/>
    </row>
    <row r="129" spans="1:17" ht="12">
      <c r="A129" s="3"/>
      <c r="B129" s="3"/>
      <c r="C129" s="3"/>
      <c r="D129" s="158" t="s">
        <v>222</v>
      </c>
      <c r="E129" s="158"/>
      <c r="F129" s="158"/>
      <c r="G129" s="158"/>
      <c r="H129" s="158"/>
      <c r="I129" s="3"/>
      <c r="J129" s="3"/>
      <c r="K129" s="63"/>
      <c r="L129" s="3"/>
      <c r="M129" s="118"/>
      <c r="Q129" s="133"/>
    </row>
    <row r="130" spans="1:17" ht="12">
      <c r="A130" s="5"/>
      <c r="B130" s="5"/>
      <c r="C130" s="6" t="s">
        <v>124</v>
      </c>
      <c r="D130" s="7"/>
      <c r="E130" s="8"/>
      <c r="F130" s="9"/>
      <c r="G130" s="10"/>
      <c r="H130" s="11"/>
      <c r="I130" s="11"/>
      <c r="J130" s="11"/>
      <c r="K130" s="64"/>
      <c r="L130" s="12"/>
      <c r="M130" s="118"/>
      <c r="Q130" s="133"/>
    </row>
    <row r="131" spans="13:17" ht="12.75" thickBot="1">
      <c r="M131" s="118"/>
      <c r="Q131" s="133"/>
    </row>
    <row r="132" spans="1:17" ht="12.75" thickBot="1">
      <c r="A132" s="5"/>
      <c r="B132" s="5"/>
      <c r="C132" s="6"/>
      <c r="D132" s="7"/>
      <c r="E132" s="159" t="s">
        <v>3</v>
      </c>
      <c r="F132" s="159"/>
      <c r="G132" s="160" t="s">
        <v>29</v>
      </c>
      <c r="H132" s="160"/>
      <c r="I132" s="160"/>
      <c r="J132" s="160"/>
      <c r="K132" s="64"/>
      <c r="L132" s="12"/>
      <c r="M132" s="118"/>
      <c r="Q132" s="133"/>
    </row>
    <row r="133" spans="1:17" ht="12.75" thickBot="1">
      <c r="A133" s="44" t="s">
        <v>4</v>
      </c>
      <c r="B133" s="161" t="s">
        <v>35</v>
      </c>
      <c r="C133" s="163" t="s">
        <v>5</v>
      </c>
      <c r="D133" s="165" t="s">
        <v>6</v>
      </c>
      <c r="E133" s="146" t="s">
        <v>7</v>
      </c>
      <c r="F133" s="148" t="s">
        <v>8</v>
      </c>
      <c r="G133" s="146" t="s">
        <v>30</v>
      </c>
      <c r="H133" s="148" t="s">
        <v>9</v>
      </c>
      <c r="I133" s="146" t="s">
        <v>8</v>
      </c>
      <c r="J133" s="150" t="s">
        <v>10</v>
      </c>
      <c r="K133" s="152" t="s">
        <v>11</v>
      </c>
      <c r="L133" s="154" t="s">
        <v>12</v>
      </c>
      <c r="M133" s="118"/>
      <c r="Q133" s="133"/>
    </row>
    <row r="134" spans="1:17" ht="12">
      <c r="A134" s="116" t="s">
        <v>13</v>
      </c>
      <c r="B134" s="162"/>
      <c r="C134" s="164"/>
      <c r="D134" s="166"/>
      <c r="E134" s="147"/>
      <c r="F134" s="149"/>
      <c r="G134" s="147"/>
      <c r="H134" s="149"/>
      <c r="I134" s="147"/>
      <c r="J134" s="151"/>
      <c r="K134" s="153"/>
      <c r="L134" s="155"/>
      <c r="M134" s="118"/>
      <c r="Q134" s="133"/>
    </row>
    <row r="135" spans="1:17" ht="34.5" customHeight="1">
      <c r="A135" s="117">
        <v>602</v>
      </c>
      <c r="B135" s="117" t="s">
        <v>120</v>
      </c>
      <c r="C135" s="117" t="s">
        <v>121</v>
      </c>
      <c r="D135" s="39" t="s">
        <v>17</v>
      </c>
      <c r="E135" s="121">
        <v>3380</v>
      </c>
      <c r="F135" s="79"/>
      <c r="G135" s="79"/>
      <c r="H135" s="82"/>
      <c r="I135" s="79"/>
      <c r="J135" s="79"/>
      <c r="K135" s="82">
        <f aca="true" t="shared" si="22" ref="K135:K146">SUM(E135:F135)-SUM(G135:J135)</f>
        <v>3380</v>
      </c>
      <c r="L135" s="51"/>
      <c r="M135" s="118">
        <v>1</v>
      </c>
      <c r="N135" s="133">
        <f aca="true" t="shared" si="23" ref="N135:N146">(E135*3%)</f>
        <v>101.39999999999999</v>
      </c>
      <c r="O135" s="133">
        <f aca="true" t="shared" si="24" ref="O135:O146">E135+N135</f>
        <v>3481.4</v>
      </c>
      <c r="P135">
        <v>3380</v>
      </c>
      <c r="Q135" s="133">
        <f t="shared" si="16"/>
        <v>-101.40000000000009</v>
      </c>
    </row>
    <row r="136" spans="1:17" ht="33.75" customHeight="1">
      <c r="A136" s="117">
        <v>102</v>
      </c>
      <c r="B136" s="117" t="s">
        <v>126</v>
      </c>
      <c r="C136" s="117" t="s">
        <v>125</v>
      </c>
      <c r="D136" s="39" t="s">
        <v>17</v>
      </c>
      <c r="E136" s="121">
        <v>2595</v>
      </c>
      <c r="F136" s="79"/>
      <c r="G136" s="79"/>
      <c r="H136" s="82"/>
      <c r="I136" s="79"/>
      <c r="J136" s="79"/>
      <c r="K136" s="82">
        <f t="shared" si="22"/>
        <v>2595</v>
      </c>
      <c r="L136" s="51"/>
      <c r="M136" s="118">
        <v>1</v>
      </c>
      <c r="N136" s="133">
        <f t="shared" si="23"/>
        <v>77.85</v>
      </c>
      <c r="O136" s="133">
        <f t="shared" si="24"/>
        <v>2672.85</v>
      </c>
      <c r="P136">
        <v>2595</v>
      </c>
      <c r="Q136" s="133">
        <f t="shared" si="16"/>
        <v>-77.84999999999991</v>
      </c>
    </row>
    <row r="137" spans="1:17" ht="33.75" customHeight="1">
      <c r="A137" s="117">
        <v>102</v>
      </c>
      <c r="B137" s="117" t="s">
        <v>127</v>
      </c>
      <c r="C137" s="117" t="s">
        <v>128</v>
      </c>
      <c r="D137" s="39" t="s">
        <v>21</v>
      </c>
      <c r="E137" s="121">
        <v>5764</v>
      </c>
      <c r="F137" s="79"/>
      <c r="G137" s="79"/>
      <c r="H137" s="82"/>
      <c r="I137" s="79"/>
      <c r="J137" s="79"/>
      <c r="K137" s="82">
        <f t="shared" si="22"/>
        <v>5764</v>
      </c>
      <c r="L137" s="51"/>
      <c r="M137" s="118">
        <v>1</v>
      </c>
      <c r="N137" s="133">
        <f t="shared" si="23"/>
        <v>172.92</v>
      </c>
      <c r="O137" s="133">
        <f t="shared" si="24"/>
        <v>5936.92</v>
      </c>
      <c r="P137">
        <v>5764</v>
      </c>
      <c r="Q137" s="133">
        <f t="shared" si="16"/>
        <v>-172.92000000000007</v>
      </c>
    </row>
    <row r="138" spans="1:17" ht="33.75" customHeight="1">
      <c r="A138" s="117">
        <v>102</v>
      </c>
      <c r="B138" s="117" t="s">
        <v>129</v>
      </c>
      <c r="C138" s="117" t="s">
        <v>133</v>
      </c>
      <c r="D138" s="39" t="s">
        <v>16</v>
      </c>
      <c r="E138" s="121">
        <v>3605</v>
      </c>
      <c r="F138" s="79"/>
      <c r="G138" s="79"/>
      <c r="H138" s="82"/>
      <c r="I138" s="79"/>
      <c r="J138" s="79"/>
      <c r="K138" s="82">
        <f t="shared" si="22"/>
        <v>3605</v>
      </c>
      <c r="L138" s="51"/>
      <c r="M138" s="118">
        <v>1</v>
      </c>
      <c r="N138" s="133">
        <f t="shared" si="23"/>
        <v>108.14999999999999</v>
      </c>
      <c r="O138" s="133">
        <f t="shared" si="24"/>
        <v>3713.15</v>
      </c>
      <c r="P138">
        <v>3605</v>
      </c>
      <c r="Q138" s="133">
        <f t="shared" si="16"/>
        <v>-108.15000000000009</v>
      </c>
    </row>
    <row r="139" spans="1:17" ht="33.75" customHeight="1">
      <c r="A139" s="117">
        <v>102</v>
      </c>
      <c r="B139" s="117" t="s">
        <v>130</v>
      </c>
      <c r="C139" s="117" t="s">
        <v>134</v>
      </c>
      <c r="D139" s="39" t="s">
        <v>16</v>
      </c>
      <c r="E139" s="121">
        <v>1764</v>
      </c>
      <c r="F139" s="79"/>
      <c r="G139" s="79"/>
      <c r="H139" s="82"/>
      <c r="I139" s="79"/>
      <c r="J139" s="79"/>
      <c r="K139" s="82">
        <f t="shared" si="22"/>
        <v>1764</v>
      </c>
      <c r="L139" s="51"/>
      <c r="M139" s="118">
        <v>1</v>
      </c>
      <c r="N139" s="133">
        <f t="shared" si="23"/>
        <v>52.919999999999995</v>
      </c>
      <c r="O139" s="133">
        <f t="shared" si="24"/>
        <v>1816.92</v>
      </c>
      <c r="P139">
        <v>1764</v>
      </c>
      <c r="Q139" s="133">
        <f t="shared" si="16"/>
        <v>-52.92000000000007</v>
      </c>
    </row>
    <row r="140" spans="1:17" ht="33.75" customHeight="1">
      <c r="A140" s="117">
        <v>102</v>
      </c>
      <c r="B140" s="117" t="s">
        <v>131</v>
      </c>
      <c r="C140" s="117" t="s">
        <v>135</v>
      </c>
      <c r="D140" s="39" t="s">
        <v>16</v>
      </c>
      <c r="E140" s="121">
        <v>2563</v>
      </c>
      <c r="F140" s="79"/>
      <c r="G140" s="79"/>
      <c r="H140" s="82"/>
      <c r="I140" s="79"/>
      <c r="J140" s="79"/>
      <c r="K140" s="82">
        <f t="shared" si="22"/>
        <v>2563</v>
      </c>
      <c r="L140" s="51"/>
      <c r="M140" s="118">
        <v>1</v>
      </c>
      <c r="N140" s="133">
        <f t="shared" si="23"/>
        <v>76.89</v>
      </c>
      <c r="O140" s="133">
        <f t="shared" si="24"/>
        <v>2639.89</v>
      </c>
      <c r="P140">
        <v>2563</v>
      </c>
      <c r="Q140" s="133">
        <f t="shared" si="16"/>
        <v>-76.88999999999987</v>
      </c>
    </row>
    <row r="141" spans="1:17" ht="33.75" customHeight="1">
      <c r="A141" s="117">
        <v>102</v>
      </c>
      <c r="B141" s="117" t="s">
        <v>132</v>
      </c>
      <c r="C141" s="117" t="s">
        <v>136</v>
      </c>
      <c r="D141" s="39" t="s">
        <v>16</v>
      </c>
      <c r="E141" s="121">
        <v>1315</v>
      </c>
      <c r="F141" s="79"/>
      <c r="G141" s="79"/>
      <c r="H141" s="82"/>
      <c r="I141" s="79"/>
      <c r="J141" s="79"/>
      <c r="K141" s="82">
        <f t="shared" si="22"/>
        <v>1315</v>
      </c>
      <c r="L141" s="51"/>
      <c r="M141" s="118">
        <v>1</v>
      </c>
      <c r="N141" s="133">
        <f t="shared" si="23"/>
        <v>39.449999999999996</v>
      </c>
      <c r="O141" s="133">
        <f t="shared" si="24"/>
        <v>1354.45</v>
      </c>
      <c r="P141">
        <v>1315</v>
      </c>
      <c r="Q141" s="133">
        <f t="shared" si="16"/>
        <v>-39.450000000000045</v>
      </c>
    </row>
    <row r="142" spans="1:17" ht="33.75" customHeight="1">
      <c r="A142" s="117">
        <v>602</v>
      </c>
      <c r="B142" s="117" t="s">
        <v>137</v>
      </c>
      <c r="C142" s="117" t="s">
        <v>150</v>
      </c>
      <c r="D142" s="39" t="s">
        <v>17</v>
      </c>
      <c r="E142" s="121">
        <v>6394</v>
      </c>
      <c r="F142" s="121"/>
      <c r="G142" s="121"/>
      <c r="H142" s="82"/>
      <c r="I142" s="121"/>
      <c r="J142" s="121"/>
      <c r="K142" s="82">
        <f t="shared" si="22"/>
        <v>6394</v>
      </c>
      <c r="L142" s="117"/>
      <c r="M142" s="118">
        <v>1</v>
      </c>
      <c r="N142" s="133">
        <f t="shared" si="23"/>
        <v>191.82</v>
      </c>
      <c r="O142" s="133">
        <f t="shared" si="24"/>
        <v>6585.82</v>
      </c>
      <c r="P142">
        <v>6394</v>
      </c>
      <c r="Q142" s="133">
        <f t="shared" si="16"/>
        <v>-191.8199999999997</v>
      </c>
    </row>
    <row r="143" spans="1:17" ht="33.75" customHeight="1">
      <c r="A143" s="117">
        <v>102</v>
      </c>
      <c r="B143" s="117" t="s">
        <v>138</v>
      </c>
      <c r="C143" s="117" t="s">
        <v>151</v>
      </c>
      <c r="D143" s="39" t="s">
        <v>17</v>
      </c>
      <c r="E143" s="121">
        <v>2239</v>
      </c>
      <c r="F143" s="121"/>
      <c r="G143" s="121"/>
      <c r="H143" s="82"/>
      <c r="I143" s="121"/>
      <c r="J143" s="121"/>
      <c r="K143" s="82">
        <f t="shared" si="22"/>
        <v>2239</v>
      </c>
      <c r="L143" s="117"/>
      <c r="M143" s="118">
        <v>1</v>
      </c>
      <c r="N143" s="133">
        <f t="shared" si="23"/>
        <v>67.17</v>
      </c>
      <c r="O143" s="133">
        <f t="shared" si="24"/>
        <v>2306.17</v>
      </c>
      <c r="P143">
        <v>2239</v>
      </c>
      <c r="Q143" s="133">
        <f t="shared" si="16"/>
        <v>-67.17000000000007</v>
      </c>
    </row>
    <row r="144" spans="1:17" ht="33.75" customHeight="1">
      <c r="A144" s="117">
        <v>102</v>
      </c>
      <c r="B144" s="117" t="s">
        <v>139</v>
      </c>
      <c r="C144" s="117" t="s">
        <v>152</v>
      </c>
      <c r="D144" s="39" t="s">
        <v>17</v>
      </c>
      <c r="E144" s="121">
        <v>3258</v>
      </c>
      <c r="F144" s="121"/>
      <c r="G144" s="121"/>
      <c r="H144" s="82"/>
      <c r="I144" s="121"/>
      <c r="J144" s="121"/>
      <c r="K144" s="82">
        <f t="shared" si="22"/>
        <v>3258</v>
      </c>
      <c r="L144" s="117"/>
      <c r="M144" s="118">
        <v>1</v>
      </c>
      <c r="N144" s="133">
        <f t="shared" si="23"/>
        <v>97.74</v>
      </c>
      <c r="O144" s="133">
        <f t="shared" si="24"/>
        <v>3355.74</v>
      </c>
      <c r="P144">
        <v>3258</v>
      </c>
      <c r="Q144" s="133">
        <f t="shared" si="16"/>
        <v>-97.73999999999978</v>
      </c>
    </row>
    <row r="145" spans="1:17" ht="33.75" customHeight="1">
      <c r="A145" s="117">
        <v>102</v>
      </c>
      <c r="B145" s="117" t="s">
        <v>140</v>
      </c>
      <c r="C145" s="117" t="s">
        <v>153</v>
      </c>
      <c r="D145" s="39" t="s">
        <v>17</v>
      </c>
      <c r="E145" s="121">
        <v>2051</v>
      </c>
      <c r="F145" s="121"/>
      <c r="G145" s="121"/>
      <c r="H145" s="82"/>
      <c r="I145" s="121"/>
      <c r="J145" s="121"/>
      <c r="K145" s="82">
        <f t="shared" si="22"/>
        <v>2051</v>
      </c>
      <c r="L145" s="117"/>
      <c r="M145" s="118">
        <v>1</v>
      </c>
      <c r="N145" s="133">
        <f t="shared" si="23"/>
        <v>61.53</v>
      </c>
      <c r="O145" s="133">
        <f t="shared" si="24"/>
        <v>2112.53</v>
      </c>
      <c r="P145">
        <v>2051</v>
      </c>
      <c r="Q145" s="133">
        <f t="shared" si="16"/>
        <v>-61.5300000000002</v>
      </c>
    </row>
    <row r="146" spans="1:17" ht="33.75" customHeight="1">
      <c r="A146" s="117">
        <v>102</v>
      </c>
      <c r="B146" s="117" t="s">
        <v>141</v>
      </c>
      <c r="C146" s="117" t="s">
        <v>154</v>
      </c>
      <c r="D146" s="39" t="s">
        <v>17</v>
      </c>
      <c r="E146" s="121">
        <v>4704</v>
      </c>
      <c r="F146" s="121"/>
      <c r="G146" s="121"/>
      <c r="H146" s="82"/>
      <c r="I146" s="121"/>
      <c r="J146" s="121"/>
      <c r="K146" s="82">
        <f t="shared" si="22"/>
        <v>4704</v>
      </c>
      <c r="L146" s="117"/>
      <c r="M146" s="118">
        <v>1</v>
      </c>
      <c r="N146" s="133">
        <f t="shared" si="23"/>
        <v>141.12</v>
      </c>
      <c r="O146" s="133">
        <f t="shared" si="24"/>
        <v>4845.12</v>
      </c>
      <c r="P146">
        <v>4704</v>
      </c>
      <c r="Q146" s="133">
        <f t="shared" si="16"/>
        <v>-141.1199999999999</v>
      </c>
    </row>
    <row r="147" spans="4:17" ht="12.75" thickBot="1">
      <c r="D147" s="46" t="s">
        <v>18</v>
      </c>
      <c r="E147" s="99">
        <f>SUM(E135:E146)</f>
        <v>39632</v>
      </c>
      <c r="F147" s="99">
        <f aca="true" t="shared" si="25" ref="F147:K147">SUM(F135:F146)</f>
        <v>0</v>
      </c>
      <c r="G147" s="99">
        <f t="shared" si="25"/>
        <v>0</v>
      </c>
      <c r="H147" s="99">
        <f t="shared" si="25"/>
        <v>0</v>
      </c>
      <c r="I147" s="99">
        <f t="shared" si="25"/>
        <v>0</v>
      </c>
      <c r="J147" s="99">
        <f t="shared" si="25"/>
        <v>0</v>
      </c>
      <c r="K147" s="99">
        <f t="shared" si="25"/>
        <v>39632</v>
      </c>
      <c r="Q147" s="133"/>
    </row>
    <row r="148" spans="4:17" ht="12">
      <c r="D148" s="15"/>
      <c r="E148" s="114"/>
      <c r="F148" s="114"/>
      <c r="G148" s="114"/>
      <c r="H148" s="114"/>
      <c r="I148" s="114"/>
      <c r="J148" s="114"/>
      <c r="K148" s="114"/>
      <c r="M148" s="118"/>
      <c r="Q148" s="133"/>
    </row>
    <row r="149" spans="4:17" ht="126" customHeight="1">
      <c r="D149" s="15"/>
      <c r="E149" s="114"/>
      <c r="F149" s="114"/>
      <c r="G149" s="114"/>
      <c r="H149" s="114"/>
      <c r="I149" s="114"/>
      <c r="J149" s="114"/>
      <c r="K149" s="114"/>
      <c r="M149" s="118"/>
      <c r="Q149" s="133"/>
    </row>
    <row r="150" spans="1:17" ht="12.75" thickBot="1">
      <c r="A150" s="3"/>
      <c r="B150" s="3"/>
      <c r="C150" s="3"/>
      <c r="D150" s="156" t="s">
        <v>0</v>
      </c>
      <c r="E150" s="156"/>
      <c r="F150" s="156"/>
      <c r="G150" s="156"/>
      <c r="H150" s="156"/>
      <c r="I150" s="3"/>
      <c r="J150" s="3"/>
      <c r="K150" s="63"/>
      <c r="L150" s="3"/>
      <c r="M150" s="118"/>
      <c r="Q150" s="133"/>
    </row>
    <row r="151" spans="1:17" ht="12.75" thickBot="1">
      <c r="A151" s="3"/>
      <c r="B151" s="3"/>
      <c r="C151" s="3"/>
      <c r="D151" s="157" t="s">
        <v>1</v>
      </c>
      <c r="E151" s="157"/>
      <c r="F151" s="157"/>
      <c r="G151" s="157"/>
      <c r="H151" s="157"/>
      <c r="I151" s="3"/>
      <c r="J151" s="3"/>
      <c r="K151" s="63"/>
      <c r="L151" s="4" t="s">
        <v>163</v>
      </c>
      <c r="M151" s="118"/>
      <c r="Q151" s="133"/>
    </row>
    <row r="152" spans="1:17" ht="12">
      <c r="A152" s="3"/>
      <c r="B152" s="3"/>
      <c r="C152" s="3"/>
      <c r="D152" s="158" t="s">
        <v>222</v>
      </c>
      <c r="E152" s="158"/>
      <c r="F152" s="158"/>
      <c r="G152" s="158"/>
      <c r="H152" s="158"/>
      <c r="I152" s="3"/>
      <c r="J152" s="3"/>
      <c r="K152" s="63"/>
      <c r="L152" s="3"/>
      <c r="M152" s="118"/>
      <c r="Q152" s="133"/>
    </row>
    <row r="153" spans="1:17" ht="12">
      <c r="A153" s="5"/>
      <c r="B153" s="5"/>
      <c r="C153" s="6" t="s">
        <v>124</v>
      </c>
      <c r="D153" s="7"/>
      <c r="E153" s="8"/>
      <c r="F153" s="9"/>
      <c r="G153" s="10"/>
      <c r="H153" s="11"/>
      <c r="I153" s="11"/>
      <c r="J153" s="11"/>
      <c r="K153" s="64"/>
      <c r="L153" s="12"/>
      <c r="M153" s="118"/>
      <c r="Q153" s="133"/>
    </row>
    <row r="154" spans="13:17" ht="12.75" thickBot="1">
      <c r="M154" s="118"/>
      <c r="Q154" s="133"/>
    </row>
    <row r="155" spans="1:17" ht="12.75" thickBot="1">
      <c r="A155" s="5"/>
      <c r="B155" s="5"/>
      <c r="C155" s="6"/>
      <c r="D155" s="7"/>
      <c r="E155" s="159" t="s">
        <v>3</v>
      </c>
      <c r="F155" s="159"/>
      <c r="G155" s="160" t="s">
        <v>29</v>
      </c>
      <c r="H155" s="160"/>
      <c r="I155" s="160"/>
      <c r="J155" s="160"/>
      <c r="K155" s="64"/>
      <c r="L155" s="12"/>
      <c r="M155" s="118"/>
      <c r="Q155" s="133"/>
    </row>
    <row r="156" spans="1:17" ht="12.75" thickBot="1">
      <c r="A156" s="44" t="s">
        <v>4</v>
      </c>
      <c r="B156" s="161" t="s">
        <v>35</v>
      </c>
      <c r="C156" s="163" t="s">
        <v>5</v>
      </c>
      <c r="D156" s="165" t="s">
        <v>6</v>
      </c>
      <c r="E156" s="146" t="s">
        <v>7</v>
      </c>
      <c r="F156" s="148" t="s">
        <v>8</v>
      </c>
      <c r="G156" s="146" t="s">
        <v>30</v>
      </c>
      <c r="H156" s="148" t="s">
        <v>9</v>
      </c>
      <c r="I156" s="146" t="s">
        <v>8</v>
      </c>
      <c r="J156" s="150" t="s">
        <v>10</v>
      </c>
      <c r="K156" s="152" t="s">
        <v>11</v>
      </c>
      <c r="L156" s="154" t="s">
        <v>12</v>
      </c>
      <c r="M156" s="118"/>
      <c r="Q156" s="133"/>
    </row>
    <row r="157" spans="1:17" ht="12">
      <c r="A157" s="116" t="s">
        <v>13</v>
      </c>
      <c r="B157" s="162"/>
      <c r="C157" s="164"/>
      <c r="D157" s="166"/>
      <c r="E157" s="147"/>
      <c r="F157" s="149"/>
      <c r="G157" s="147"/>
      <c r="H157" s="149"/>
      <c r="I157" s="147"/>
      <c r="J157" s="151"/>
      <c r="K157" s="153"/>
      <c r="L157" s="155"/>
      <c r="M157" s="118"/>
      <c r="Q157" s="133"/>
    </row>
    <row r="158" spans="1:17" ht="36.75" customHeight="1">
      <c r="A158" s="117">
        <v>102</v>
      </c>
      <c r="B158" s="117" t="s">
        <v>142</v>
      </c>
      <c r="C158" s="117" t="s">
        <v>155</v>
      </c>
      <c r="D158" s="39" t="s">
        <v>17</v>
      </c>
      <c r="E158" s="78">
        <v>2833</v>
      </c>
      <c r="F158" s="81"/>
      <c r="G158" s="79"/>
      <c r="H158" s="79"/>
      <c r="I158" s="79"/>
      <c r="J158" s="81"/>
      <c r="K158" s="82">
        <f aca="true" t="shared" si="26" ref="K158:K165">SUM(E158:F158)-SUM(G158:J158)</f>
        <v>2833</v>
      </c>
      <c r="L158" s="51"/>
      <c r="M158" s="118">
        <v>1</v>
      </c>
      <c r="N158" s="133">
        <f aca="true" t="shared" si="27" ref="N158:N165">(E158*3%)</f>
        <v>84.99</v>
      </c>
      <c r="O158" s="133">
        <f aca="true" t="shared" si="28" ref="O158:O165">E158+N158</f>
        <v>2917.99</v>
      </c>
      <c r="P158">
        <v>2833</v>
      </c>
      <c r="Q158" s="133">
        <f aca="true" t="shared" si="29" ref="Q158:Q165">P158-O158</f>
        <v>-84.98999999999978</v>
      </c>
    </row>
    <row r="159" spans="1:17" ht="34.5" customHeight="1">
      <c r="A159" s="117">
        <v>102</v>
      </c>
      <c r="B159" s="117" t="s">
        <v>143</v>
      </c>
      <c r="C159" s="117" t="s">
        <v>156</v>
      </c>
      <c r="D159" s="39" t="s">
        <v>17</v>
      </c>
      <c r="E159" s="78">
        <v>2822</v>
      </c>
      <c r="F159" s="81"/>
      <c r="G159" s="79"/>
      <c r="H159" s="79"/>
      <c r="I159" s="79"/>
      <c r="J159" s="81"/>
      <c r="K159" s="82">
        <f t="shared" si="26"/>
        <v>2822</v>
      </c>
      <c r="L159" s="51"/>
      <c r="M159" s="118">
        <v>1</v>
      </c>
      <c r="N159" s="133">
        <f t="shared" si="27"/>
        <v>84.66</v>
      </c>
      <c r="O159" s="133">
        <f t="shared" si="28"/>
        <v>2906.66</v>
      </c>
      <c r="P159">
        <v>2822</v>
      </c>
      <c r="Q159" s="133">
        <f t="shared" si="29"/>
        <v>-84.65999999999985</v>
      </c>
    </row>
    <row r="160" spans="1:17" ht="35.25" customHeight="1">
      <c r="A160" s="117">
        <v>602</v>
      </c>
      <c r="B160" s="117" t="s">
        <v>144</v>
      </c>
      <c r="C160" s="117" t="s">
        <v>157</v>
      </c>
      <c r="D160" s="39" t="s">
        <v>17</v>
      </c>
      <c r="E160" s="78">
        <v>5728</v>
      </c>
      <c r="F160" s="81"/>
      <c r="G160" s="79"/>
      <c r="H160" s="79"/>
      <c r="I160" s="79"/>
      <c r="J160" s="81"/>
      <c r="K160" s="82">
        <f t="shared" si="26"/>
        <v>5728</v>
      </c>
      <c r="L160" s="51"/>
      <c r="M160" s="118">
        <v>1</v>
      </c>
      <c r="N160" s="133">
        <f t="shared" si="27"/>
        <v>171.84</v>
      </c>
      <c r="O160" s="133">
        <f t="shared" si="28"/>
        <v>5899.84</v>
      </c>
      <c r="P160">
        <v>5728</v>
      </c>
      <c r="Q160" s="133">
        <f t="shared" si="29"/>
        <v>-171.84000000000015</v>
      </c>
    </row>
    <row r="161" spans="1:17" ht="33" customHeight="1">
      <c r="A161" s="117">
        <v>102</v>
      </c>
      <c r="B161" s="117" t="s">
        <v>145</v>
      </c>
      <c r="C161" s="117" t="s">
        <v>158</v>
      </c>
      <c r="D161" s="39" t="s">
        <v>17</v>
      </c>
      <c r="E161" s="78">
        <v>3418</v>
      </c>
      <c r="F161" s="81"/>
      <c r="G161" s="79"/>
      <c r="H161" s="79"/>
      <c r="I161" s="79"/>
      <c r="J161" s="81"/>
      <c r="K161" s="82">
        <f t="shared" si="26"/>
        <v>3418</v>
      </c>
      <c r="L161" s="51"/>
      <c r="M161" s="118">
        <v>1</v>
      </c>
      <c r="N161" s="133">
        <f t="shared" si="27"/>
        <v>102.53999999999999</v>
      </c>
      <c r="O161" s="133">
        <f t="shared" si="28"/>
        <v>3520.54</v>
      </c>
      <c r="P161">
        <v>3418</v>
      </c>
      <c r="Q161" s="133">
        <f t="shared" si="29"/>
        <v>-102.53999999999996</v>
      </c>
    </row>
    <row r="162" spans="1:17" ht="36" customHeight="1">
      <c r="A162" s="117">
        <v>102</v>
      </c>
      <c r="B162" s="117" t="s">
        <v>146</v>
      </c>
      <c r="C162" s="117" t="s">
        <v>159</v>
      </c>
      <c r="D162" s="39" t="s">
        <v>17</v>
      </c>
      <c r="E162" s="78">
        <v>2051</v>
      </c>
      <c r="F162" s="81"/>
      <c r="G162" s="79"/>
      <c r="H162" s="79"/>
      <c r="I162" s="79"/>
      <c r="J162" s="81"/>
      <c r="K162" s="82">
        <f t="shared" si="26"/>
        <v>2051</v>
      </c>
      <c r="L162" s="51"/>
      <c r="M162" s="118">
        <v>1</v>
      </c>
      <c r="N162" s="133">
        <f t="shared" si="27"/>
        <v>61.53</v>
      </c>
      <c r="O162" s="133">
        <f t="shared" si="28"/>
        <v>2112.53</v>
      </c>
      <c r="P162">
        <v>2051</v>
      </c>
      <c r="Q162" s="133">
        <f t="shared" si="29"/>
        <v>-61.5300000000002</v>
      </c>
    </row>
    <row r="163" spans="1:17" ht="36" customHeight="1">
      <c r="A163" s="117">
        <v>102</v>
      </c>
      <c r="B163" s="117" t="s">
        <v>147</v>
      </c>
      <c r="C163" s="117" t="s">
        <v>160</v>
      </c>
      <c r="D163" s="39" t="s">
        <v>17</v>
      </c>
      <c r="E163" s="78">
        <v>2714</v>
      </c>
      <c r="F163" s="81"/>
      <c r="G163" s="79"/>
      <c r="H163" s="79"/>
      <c r="I163" s="79"/>
      <c r="J163" s="81"/>
      <c r="K163" s="82">
        <f t="shared" si="26"/>
        <v>2714</v>
      </c>
      <c r="L163" s="51"/>
      <c r="M163" s="118">
        <v>1</v>
      </c>
      <c r="N163" s="133">
        <f t="shared" si="27"/>
        <v>81.42</v>
      </c>
      <c r="O163" s="133">
        <f t="shared" si="28"/>
        <v>2795.42</v>
      </c>
      <c r="P163">
        <v>2714</v>
      </c>
      <c r="Q163" s="133">
        <f t="shared" si="29"/>
        <v>-81.42000000000007</v>
      </c>
    </row>
    <row r="164" spans="1:17" ht="31.5" customHeight="1">
      <c r="A164" s="117">
        <v>102</v>
      </c>
      <c r="B164" s="117" t="s">
        <v>148</v>
      </c>
      <c r="C164" s="117" t="s">
        <v>161</v>
      </c>
      <c r="D164" s="39" t="s">
        <v>17</v>
      </c>
      <c r="E164" s="78">
        <v>6513</v>
      </c>
      <c r="F164" s="81"/>
      <c r="G164" s="79"/>
      <c r="H164" s="79"/>
      <c r="I164" s="79"/>
      <c r="J164" s="81"/>
      <c r="K164" s="82">
        <f t="shared" si="26"/>
        <v>6513</v>
      </c>
      <c r="L164" s="51"/>
      <c r="M164" s="118">
        <v>1</v>
      </c>
      <c r="N164" s="133">
        <f t="shared" si="27"/>
        <v>195.39</v>
      </c>
      <c r="O164" s="133">
        <f t="shared" si="28"/>
        <v>6708.39</v>
      </c>
      <c r="P164">
        <v>6513</v>
      </c>
      <c r="Q164" s="133">
        <f t="shared" si="29"/>
        <v>-195.39000000000033</v>
      </c>
    </row>
    <row r="165" spans="1:17" ht="39.75" customHeight="1">
      <c r="A165" s="117">
        <v>102</v>
      </c>
      <c r="B165" s="117" t="s">
        <v>149</v>
      </c>
      <c r="C165" s="117" t="s">
        <v>162</v>
      </c>
      <c r="D165" s="39" t="s">
        <v>17</v>
      </c>
      <c r="E165" s="78">
        <v>3999</v>
      </c>
      <c r="F165" s="81"/>
      <c r="G165" s="79"/>
      <c r="H165" s="79"/>
      <c r="I165" s="79"/>
      <c r="J165" s="81"/>
      <c r="K165" s="82">
        <f t="shared" si="26"/>
        <v>3999</v>
      </c>
      <c r="L165" s="51"/>
      <c r="M165" s="118">
        <v>1</v>
      </c>
      <c r="N165" s="133">
        <f t="shared" si="27"/>
        <v>119.97</v>
      </c>
      <c r="O165" s="133">
        <f t="shared" si="28"/>
        <v>4118.97</v>
      </c>
      <c r="P165">
        <v>3999</v>
      </c>
      <c r="Q165" s="133">
        <f t="shared" si="29"/>
        <v>-119.97000000000025</v>
      </c>
    </row>
    <row r="166" spans="1:17" ht="12.75" thickBot="1">
      <c r="A166" s="131"/>
      <c r="B166" s="131"/>
      <c r="C166" s="131"/>
      <c r="D166" s="46" t="s">
        <v>18</v>
      </c>
      <c r="E166" s="99">
        <f>SUM(E158:E165)</f>
        <v>30078</v>
      </c>
      <c r="F166" s="99">
        <f>SUM(F154:F160)</f>
        <v>0</v>
      </c>
      <c r="G166" s="99">
        <f>SUM(G154:G160)</f>
        <v>0</v>
      </c>
      <c r="H166" s="99">
        <f>SUM(H154:H160)</f>
        <v>0</v>
      </c>
      <c r="I166" s="99">
        <f>SUM(I154:I160)</f>
        <v>0</v>
      </c>
      <c r="J166" s="99">
        <f>SUM(J154:J160)</f>
        <v>0</v>
      </c>
      <c r="K166" s="99">
        <f>SUM(K158:K165)</f>
        <v>30078</v>
      </c>
      <c r="L166" s="17"/>
      <c r="M166" s="118">
        <f>SUM(M1:M165)</f>
        <v>89</v>
      </c>
      <c r="Q166" s="133"/>
    </row>
    <row r="167" spans="4:13" ht="12">
      <c r="D167" s="15"/>
      <c r="E167" s="114"/>
      <c r="F167" s="114"/>
      <c r="G167" s="114"/>
      <c r="H167" s="114"/>
      <c r="I167" s="114"/>
      <c r="J167" s="114"/>
      <c r="K167" s="114"/>
      <c r="M167" s="118"/>
    </row>
    <row r="168" ht="12">
      <c r="M168" s="118"/>
    </row>
    <row r="169" spans="5:17" ht="12">
      <c r="E169" s="18">
        <f>E22+E45+E72+E98+E124+E147+E166</f>
        <v>322469</v>
      </c>
      <c r="F169" s="18">
        <f>F22+F45+F72+F98+F124+F147</f>
        <v>0</v>
      </c>
      <c r="G169" s="18">
        <f>G22+G45+G72+G98+G124+G147</f>
        <v>0</v>
      </c>
      <c r="H169" s="18">
        <f>H22+H45+H72+H98+H124+H147+H166</f>
        <v>0</v>
      </c>
      <c r="I169" s="18">
        <f>I22+I45+I72+I98+I124+I147</f>
        <v>0</v>
      </c>
      <c r="J169" s="18">
        <f>J22+J45+J72+J98+J124+J147</f>
        <v>0</v>
      </c>
      <c r="K169" s="18">
        <f>K22+K45+K72+K98+K124+K147+K166</f>
        <v>322469</v>
      </c>
      <c r="M169" s="119"/>
      <c r="O169" s="133">
        <f>SUM(O9:O168)</f>
        <v>332143.06999999995</v>
      </c>
      <c r="P169" s="133">
        <f>SUM(P9:P168)</f>
        <v>322469</v>
      </c>
      <c r="Q169" s="133"/>
    </row>
    <row r="170" spans="4:13" ht="12">
      <c r="D170" s="115" t="s">
        <v>106</v>
      </c>
      <c r="E170" s="113">
        <f>E169+F169</f>
        <v>322469</v>
      </c>
      <c r="F170" s="112"/>
      <c r="H170" s="115" t="s">
        <v>107</v>
      </c>
      <c r="J170" s="114">
        <f>G169+H169+I169+J169</f>
        <v>0</v>
      </c>
      <c r="M170" s="29"/>
    </row>
    <row r="171" ht="12">
      <c r="M171" s="29"/>
    </row>
    <row r="172" ht="12">
      <c r="M172" s="29"/>
    </row>
    <row r="173" spans="7:13" ht="12">
      <c r="G173" s="58"/>
      <c r="H173" s="59"/>
      <c r="I173" s="59"/>
      <c r="J173" s="59"/>
      <c r="K173" s="70"/>
      <c r="L173" s="60"/>
      <c r="M173" s="61"/>
    </row>
    <row r="174" spans="7:13" ht="12">
      <c r="G174" s="58"/>
      <c r="H174" s="62"/>
      <c r="I174" s="59"/>
      <c r="J174" s="59"/>
      <c r="K174" s="70"/>
      <c r="L174" s="60"/>
      <c r="M174" s="60"/>
    </row>
    <row r="175" spans="7:13" ht="12">
      <c r="G175" s="58" t="s">
        <v>31</v>
      </c>
      <c r="H175" s="59" t="s">
        <v>22</v>
      </c>
      <c r="I175" s="59" t="s">
        <v>23</v>
      </c>
      <c r="J175" s="59"/>
      <c r="K175" s="70"/>
      <c r="L175" s="60"/>
      <c r="M175" s="61"/>
    </row>
    <row r="176" spans="7:13" ht="12">
      <c r="G176" s="58"/>
      <c r="H176" s="59"/>
      <c r="I176" s="59"/>
      <c r="J176" s="59"/>
      <c r="K176" s="70"/>
      <c r="L176" s="60"/>
      <c r="M176" s="60"/>
    </row>
    <row r="177" spans="7:13" ht="12">
      <c r="G177" s="58"/>
      <c r="H177" s="59"/>
      <c r="I177" s="59"/>
      <c r="J177" s="59"/>
      <c r="K177" s="70"/>
      <c r="L177" s="61"/>
      <c r="M177" s="60"/>
    </row>
    <row r="178" spans="5:13" ht="12">
      <c r="E178"/>
      <c r="G178" s="60"/>
      <c r="H178" s="60"/>
      <c r="I178" s="60"/>
      <c r="J178" s="60"/>
      <c r="K178" s="58"/>
      <c r="L178" s="60"/>
      <c r="M178" s="60"/>
    </row>
    <row r="179" spans="7:13" ht="12">
      <c r="G179" s="58"/>
      <c r="H179" s="59" t="s">
        <v>33</v>
      </c>
      <c r="I179" s="59"/>
      <c r="J179" s="59"/>
      <c r="K179" s="70"/>
      <c r="L179" s="60"/>
      <c r="M179" s="60"/>
    </row>
    <row r="180" spans="7:13" ht="12">
      <c r="G180" s="58"/>
      <c r="H180" s="59"/>
      <c r="I180" s="59"/>
      <c r="J180" s="59"/>
      <c r="K180" s="71"/>
      <c r="L180" s="60"/>
      <c r="M180" s="60"/>
    </row>
    <row r="181" spans="7:13" ht="12">
      <c r="G181" s="58"/>
      <c r="H181" s="59"/>
      <c r="I181" s="59"/>
      <c r="J181" s="59"/>
      <c r="K181" s="70"/>
      <c r="L181" s="60"/>
      <c r="M181" s="60"/>
    </row>
    <row r="185" spans="3:4" ht="12">
      <c r="C185" s="19" t="s">
        <v>24</v>
      </c>
      <c r="D185" s="20">
        <f>E17+E18+E19+E20+E21+E33+E34+E35+E36+E37+E38+E64+E65+E66+E67+E68+E69+E70+E71+E84+E85+E86+E88+E89+E92+E93+E94+E95+E96+E97+E110+E112+E113+E114+E115+E117+E118+E120+E121+E122+E136+E138+E139+E140+E141+E143+E144+E145+E146+E158+E159+E161+E162+E163+E164+E165</f>
        <v>164456</v>
      </c>
    </row>
    <row r="186" spans="3:4" ht="12">
      <c r="C186" s="21" t="s">
        <v>25</v>
      </c>
      <c r="D186" s="22">
        <f>E39+E40+E41+E42+E43+E44+E55+E56+E57+E58+E59+E60+E61+E62+E63+E111+E116+E123+E135+E142+E160</f>
        <v>90888</v>
      </c>
    </row>
    <row r="187" spans="3:4" ht="12">
      <c r="C187" s="23" t="s">
        <v>26</v>
      </c>
      <c r="D187" s="24">
        <f>E9++E10+E11+E12+E13+E14+E15+E16+E90+E91+E119+E137</f>
        <v>67125</v>
      </c>
    </row>
    <row r="188" spans="3:4" ht="12">
      <c r="C188" s="25" t="s">
        <v>27</v>
      </c>
      <c r="D188" s="26">
        <v>0</v>
      </c>
    </row>
    <row r="190" spans="4:11" ht="12">
      <c r="D190" s="101">
        <f>SUM(D185:D189)</f>
        <v>322469</v>
      </c>
      <c r="E190" s="1">
        <f>D190+F169</f>
        <v>322469</v>
      </c>
      <c r="F190" s="29"/>
      <c r="K190" s="72"/>
    </row>
    <row r="267" ht="12">
      <c r="K267" s="68" t="s">
        <v>34</v>
      </c>
    </row>
  </sheetData>
  <sheetProtection selectLockedCells="1" selectUnlockedCells="1"/>
  <mergeCells count="112"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D24:H24"/>
    <mergeCell ref="D25:H25"/>
    <mergeCell ref="D26:H26"/>
    <mergeCell ref="E29:F29"/>
    <mergeCell ref="G29:J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D47:H47"/>
    <mergeCell ref="D48:H48"/>
    <mergeCell ref="D49:H49"/>
    <mergeCell ref="E51:F51"/>
    <mergeCell ref="G51:J51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D75:H75"/>
    <mergeCell ref="D76:H76"/>
    <mergeCell ref="D77:H77"/>
    <mergeCell ref="E80:F80"/>
    <mergeCell ref="G80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L81:L82"/>
    <mergeCell ref="D101:H101"/>
    <mergeCell ref="D102:H102"/>
    <mergeCell ref="D103:H103"/>
    <mergeCell ref="E106:F106"/>
    <mergeCell ref="G106:J106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J107:J108"/>
    <mergeCell ref="K107:K108"/>
    <mergeCell ref="L107:L108"/>
    <mergeCell ref="D127:H127"/>
    <mergeCell ref="D128:H128"/>
    <mergeCell ref="D129:H129"/>
    <mergeCell ref="E132:F132"/>
    <mergeCell ref="G132:J132"/>
    <mergeCell ref="B133:B134"/>
    <mergeCell ref="C133:C134"/>
    <mergeCell ref="D133:D134"/>
    <mergeCell ref="E133:E134"/>
    <mergeCell ref="F133:F134"/>
    <mergeCell ref="G133:G134"/>
    <mergeCell ref="H133:H134"/>
    <mergeCell ref="I133:I134"/>
    <mergeCell ref="J133:J134"/>
    <mergeCell ref="K133:K134"/>
    <mergeCell ref="L133:L134"/>
    <mergeCell ref="D150:H150"/>
    <mergeCell ref="D151:H151"/>
    <mergeCell ref="D152:H152"/>
    <mergeCell ref="E155:F155"/>
    <mergeCell ref="G155:J155"/>
    <mergeCell ref="B156:B157"/>
    <mergeCell ref="C156:C157"/>
    <mergeCell ref="D156:D157"/>
    <mergeCell ref="E156:E157"/>
    <mergeCell ref="F156:F157"/>
    <mergeCell ref="G156:G157"/>
    <mergeCell ref="H156:H157"/>
    <mergeCell ref="I156:I157"/>
    <mergeCell ref="J156:J157"/>
    <mergeCell ref="K156:K157"/>
    <mergeCell ref="L156:L157"/>
  </mergeCells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57"/>
  <sheetViews>
    <sheetView zoomScale="90" zoomScaleNormal="90" zoomScalePageLayoutView="0" workbookViewId="0" topLeftCell="A61">
      <selection activeCell="J78" sqref="J78"/>
    </sheetView>
  </sheetViews>
  <sheetFormatPr defaultColWidth="11.421875" defaultRowHeight="12.75"/>
  <cols>
    <col min="1" max="1" width="3.8515625" style="0" customWidth="1"/>
    <col min="2" max="2" width="26.140625" style="0" customWidth="1"/>
    <col min="4" max="4" width="14.140625" style="0" customWidth="1"/>
    <col min="5" max="5" width="12.421875" style="0" customWidth="1"/>
    <col min="10" max="10" width="23.28125" style="0" customWidth="1"/>
  </cols>
  <sheetData>
    <row r="2" spans="1:11" ht="13.5">
      <c r="A2" s="143" t="s">
        <v>36</v>
      </c>
      <c r="B2" s="144" t="s">
        <v>185</v>
      </c>
      <c r="C2" s="133">
        <v>3254</v>
      </c>
      <c r="D2" s="133"/>
      <c r="F2" s="141" t="s">
        <v>223</v>
      </c>
      <c r="G2" s="141" t="s">
        <v>224</v>
      </c>
      <c r="H2" s="141" t="s">
        <v>225</v>
      </c>
      <c r="I2" s="141" t="s">
        <v>226</v>
      </c>
      <c r="J2" s="142">
        <v>56733036744</v>
      </c>
      <c r="K2" s="133">
        <v>3254</v>
      </c>
    </row>
    <row r="3" spans="1:11" ht="13.5">
      <c r="A3" s="27" t="s">
        <v>37</v>
      </c>
      <c r="B3" s="39" t="s">
        <v>215</v>
      </c>
      <c r="C3" s="133">
        <v>3273</v>
      </c>
      <c r="D3" s="133"/>
      <c r="F3" s="141" t="s">
        <v>227</v>
      </c>
      <c r="G3" s="141" t="s">
        <v>228</v>
      </c>
      <c r="H3" s="141" t="s">
        <v>229</v>
      </c>
      <c r="I3" s="141" t="s">
        <v>230</v>
      </c>
      <c r="J3" s="142">
        <v>56733036758</v>
      </c>
      <c r="K3" s="133">
        <v>3273</v>
      </c>
    </row>
    <row r="4" spans="1:11" ht="13.5">
      <c r="A4" s="27" t="s">
        <v>39</v>
      </c>
      <c r="B4" s="39" t="s">
        <v>219</v>
      </c>
      <c r="C4" s="133">
        <v>2527</v>
      </c>
      <c r="D4" s="133"/>
      <c r="F4" s="141" t="s">
        <v>231</v>
      </c>
      <c r="G4" s="141" t="s">
        <v>232</v>
      </c>
      <c r="H4" s="141" t="s">
        <v>233</v>
      </c>
      <c r="I4" s="141" t="s">
        <v>234</v>
      </c>
      <c r="J4" s="142">
        <v>56733084836</v>
      </c>
      <c r="K4" s="133">
        <v>2527</v>
      </c>
    </row>
    <row r="5" spans="1:11" ht="13.5">
      <c r="A5" s="27" t="s">
        <v>38</v>
      </c>
      <c r="B5" s="31" t="s">
        <v>187</v>
      </c>
      <c r="C5" s="133">
        <v>3254</v>
      </c>
      <c r="D5" s="133"/>
      <c r="F5" s="141" t="s">
        <v>235</v>
      </c>
      <c r="G5" s="141" t="s">
        <v>236</v>
      </c>
      <c r="H5" s="141" t="s">
        <v>237</v>
      </c>
      <c r="I5" s="141" t="s">
        <v>234</v>
      </c>
      <c r="J5" s="142">
        <v>56733037051</v>
      </c>
      <c r="K5" s="133">
        <v>3254</v>
      </c>
    </row>
    <row r="6" spans="1:11" ht="13.5">
      <c r="A6" s="27" t="s">
        <v>40</v>
      </c>
      <c r="B6" s="39" t="s">
        <v>206</v>
      </c>
      <c r="C6" s="133">
        <v>13403</v>
      </c>
      <c r="D6" s="133"/>
      <c r="F6" s="141" t="s">
        <v>238</v>
      </c>
      <c r="G6" s="141" t="s">
        <v>239</v>
      </c>
      <c r="H6" s="141" t="s">
        <v>240</v>
      </c>
      <c r="I6" s="141" t="s">
        <v>241</v>
      </c>
      <c r="J6" s="142">
        <v>56733037108</v>
      </c>
      <c r="K6" s="133">
        <v>13403</v>
      </c>
    </row>
    <row r="7" spans="1:11" ht="13.5">
      <c r="A7" s="27" t="s">
        <v>41</v>
      </c>
      <c r="B7" s="39" t="s">
        <v>208</v>
      </c>
      <c r="C7" s="133">
        <v>1973</v>
      </c>
      <c r="D7" s="133"/>
      <c r="F7" s="141" t="s">
        <v>242</v>
      </c>
      <c r="G7" s="141" t="s">
        <v>243</v>
      </c>
      <c r="H7" s="141" t="s">
        <v>244</v>
      </c>
      <c r="I7" s="141" t="s">
        <v>245</v>
      </c>
      <c r="J7" s="142">
        <v>56733084884</v>
      </c>
      <c r="K7" s="133">
        <v>1973</v>
      </c>
    </row>
    <row r="8" spans="1:11" ht="13.5">
      <c r="A8" s="27" t="s">
        <v>43</v>
      </c>
      <c r="B8" s="39" t="s">
        <v>166</v>
      </c>
      <c r="C8" s="133">
        <v>4570</v>
      </c>
      <c r="D8" s="133"/>
      <c r="F8" s="141" t="s">
        <v>246</v>
      </c>
      <c r="G8" s="141" t="s">
        <v>247</v>
      </c>
      <c r="H8" s="141" t="s">
        <v>248</v>
      </c>
      <c r="I8" s="141" t="s">
        <v>249</v>
      </c>
      <c r="J8" s="142">
        <v>56733084898</v>
      </c>
      <c r="K8" s="133">
        <v>4570</v>
      </c>
    </row>
    <row r="9" spans="1:11" ht="13.5">
      <c r="A9" s="27" t="s">
        <v>42</v>
      </c>
      <c r="B9" s="39" t="s">
        <v>207</v>
      </c>
      <c r="C9" s="133">
        <v>2797</v>
      </c>
      <c r="D9" s="133"/>
      <c r="F9" s="141" t="s">
        <v>250</v>
      </c>
      <c r="G9" s="141" t="s">
        <v>251</v>
      </c>
      <c r="H9" s="141" t="s">
        <v>252</v>
      </c>
      <c r="I9" s="141" t="s">
        <v>253</v>
      </c>
      <c r="J9" s="142">
        <v>56733037111</v>
      </c>
      <c r="K9" s="133">
        <v>2797</v>
      </c>
    </row>
    <row r="10" spans="1:11" ht="13.5">
      <c r="A10" s="27" t="s">
        <v>44</v>
      </c>
      <c r="B10" s="39" t="s">
        <v>214</v>
      </c>
      <c r="C10" s="133">
        <v>5331</v>
      </c>
      <c r="D10" s="133"/>
      <c r="F10" s="141" t="s">
        <v>254</v>
      </c>
      <c r="G10" s="141" t="s">
        <v>255</v>
      </c>
      <c r="H10" s="141" t="s">
        <v>256</v>
      </c>
      <c r="I10" s="141" t="s">
        <v>257</v>
      </c>
      <c r="J10" s="142">
        <v>56733037125</v>
      </c>
      <c r="K10" s="133">
        <v>5331</v>
      </c>
    </row>
    <row r="11" spans="1:11" ht="13.5">
      <c r="A11" s="27" t="s">
        <v>45</v>
      </c>
      <c r="B11" s="28" t="s">
        <v>167</v>
      </c>
      <c r="C11" s="133">
        <v>7522</v>
      </c>
      <c r="D11" s="133"/>
      <c r="F11" s="141" t="s">
        <v>258</v>
      </c>
      <c r="G11" s="141" t="s">
        <v>255</v>
      </c>
      <c r="H11" s="141" t="s">
        <v>256</v>
      </c>
      <c r="I11" s="141" t="s">
        <v>259</v>
      </c>
      <c r="J11" s="142">
        <v>56733036761</v>
      </c>
      <c r="K11" s="133">
        <v>7522</v>
      </c>
    </row>
    <row r="12" spans="1:11" ht="13.5">
      <c r="A12" s="27" t="s">
        <v>46</v>
      </c>
      <c r="B12" s="39" t="s">
        <v>210</v>
      </c>
      <c r="C12" s="133">
        <v>4775</v>
      </c>
      <c r="D12" s="133"/>
      <c r="F12" s="141" t="s">
        <v>260</v>
      </c>
      <c r="G12" s="141" t="s">
        <v>261</v>
      </c>
      <c r="H12" s="141" t="s">
        <v>262</v>
      </c>
      <c r="I12" s="141" t="s">
        <v>263</v>
      </c>
      <c r="J12" s="142">
        <v>56733036775</v>
      </c>
      <c r="K12" s="133">
        <v>4775</v>
      </c>
    </row>
    <row r="13" spans="1:11" ht="13.5">
      <c r="A13" s="27" t="s">
        <v>47</v>
      </c>
      <c r="B13" s="39" t="s">
        <v>212</v>
      </c>
      <c r="C13" s="133">
        <v>1050</v>
      </c>
      <c r="D13" s="133"/>
      <c r="F13" s="141" t="s">
        <v>264</v>
      </c>
      <c r="G13" s="141" t="s">
        <v>228</v>
      </c>
      <c r="H13" s="141" t="s">
        <v>265</v>
      </c>
      <c r="I13" s="141" t="s">
        <v>266</v>
      </c>
      <c r="J13" s="142">
        <v>56733036789</v>
      </c>
      <c r="K13" s="133">
        <v>1050</v>
      </c>
    </row>
    <row r="14" spans="1:11" ht="13.5">
      <c r="A14" s="27" t="s">
        <v>48</v>
      </c>
      <c r="B14" s="39" t="s">
        <v>209</v>
      </c>
      <c r="C14" s="133">
        <v>6672</v>
      </c>
      <c r="D14" s="133"/>
      <c r="F14" s="141" t="s">
        <v>267</v>
      </c>
      <c r="G14" s="141" t="s">
        <v>268</v>
      </c>
      <c r="H14" s="141" t="s">
        <v>269</v>
      </c>
      <c r="I14" s="141" t="s">
        <v>270</v>
      </c>
      <c r="J14" s="142">
        <v>56733036792</v>
      </c>
      <c r="K14" s="133">
        <v>6672</v>
      </c>
    </row>
    <row r="15" spans="1:11" ht="13.5">
      <c r="A15" s="27" t="s">
        <v>49</v>
      </c>
      <c r="B15" s="39" t="s">
        <v>220</v>
      </c>
      <c r="C15" s="133">
        <v>2929</v>
      </c>
      <c r="D15" s="133"/>
      <c r="F15" s="141" t="s">
        <v>271</v>
      </c>
      <c r="G15" s="141" t="s">
        <v>272</v>
      </c>
      <c r="H15" s="141" t="s">
        <v>273</v>
      </c>
      <c r="I15" s="141" t="s">
        <v>274</v>
      </c>
      <c r="J15" s="142">
        <v>56733036804</v>
      </c>
      <c r="K15" s="133">
        <v>2929</v>
      </c>
    </row>
    <row r="16" spans="1:11" ht="13.5">
      <c r="A16" s="27" t="s">
        <v>50</v>
      </c>
      <c r="B16" s="31" t="s">
        <v>175</v>
      </c>
      <c r="C16" s="133">
        <v>1973</v>
      </c>
      <c r="D16" s="133"/>
      <c r="F16" s="141" t="s">
        <v>275</v>
      </c>
      <c r="G16" s="141" t="s">
        <v>276</v>
      </c>
      <c r="H16" s="141" t="s">
        <v>277</v>
      </c>
      <c r="I16" s="141" t="s">
        <v>278</v>
      </c>
      <c r="J16" s="142">
        <v>56733084822</v>
      </c>
      <c r="K16" s="133">
        <v>1973</v>
      </c>
    </row>
    <row r="17" spans="1:11" ht="13.5">
      <c r="A17" s="27" t="s">
        <v>51</v>
      </c>
      <c r="B17" s="28" t="s">
        <v>168</v>
      </c>
      <c r="C17" s="133">
        <v>3957</v>
      </c>
      <c r="D17" s="133"/>
      <c r="F17" s="141" t="s">
        <v>279</v>
      </c>
      <c r="G17" s="141" t="s">
        <v>255</v>
      </c>
      <c r="H17" s="141" t="s">
        <v>256</v>
      </c>
      <c r="I17" s="141" t="s">
        <v>280</v>
      </c>
      <c r="J17" s="142">
        <v>56733036821</v>
      </c>
      <c r="K17" s="133">
        <v>3957</v>
      </c>
    </row>
    <row r="18" spans="1:11" ht="13.5">
      <c r="A18" s="27" t="s">
        <v>52</v>
      </c>
      <c r="B18" s="32" t="s">
        <v>177</v>
      </c>
      <c r="C18" s="133">
        <v>1632</v>
      </c>
      <c r="D18" s="133"/>
      <c r="F18" s="141" t="s">
        <v>281</v>
      </c>
      <c r="G18" s="141" t="s">
        <v>282</v>
      </c>
      <c r="H18" s="141" t="s">
        <v>283</v>
      </c>
      <c r="I18" s="141" t="s">
        <v>284</v>
      </c>
      <c r="J18" s="142">
        <v>56733036835</v>
      </c>
      <c r="K18" s="133">
        <v>1632</v>
      </c>
    </row>
    <row r="19" spans="1:11" ht="13.5">
      <c r="A19" s="27" t="s">
        <v>53</v>
      </c>
      <c r="B19" s="31" t="s">
        <v>188</v>
      </c>
      <c r="C19" s="133">
        <v>3254</v>
      </c>
      <c r="D19" s="133"/>
      <c r="F19" s="141" t="s">
        <v>285</v>
      </c>
      <c r="G19" s="141" t="s">
        <v>286</v>
      </c>
      <c r="H19" s="141" t="s">
        <v>287</v>
      </c>
      <c r="I19" s="141" t="s">
        <v>288</v>
      </c>
      <c r="J19" s="142">
        <v>56733036849</v>
      </c>
      <c r="K19" s="133">
        <v>3254</v>
      </c>
    </row>
    <row r="20" spans="1:11" ht="13.5">
      <c r="A20" s="40" t="s">
        <v>54</v>
      </c>
      <c r="B20" s="31" t="s">
        <v>178</v>
      </c>
      <c r="C20" s="133">
        <v>2072</v>
      </c>
      <c r="D20" s="133"/>
      <c r="F20" s="141" t="s">
        <v>289</v>
      </c>
      <c r="G20" s="141" t="s">
        <v>290</v>
      </c>
      <c r="H20" s="141" t="s">
        <v>291</v>
      </c>
      <c r="I20" s="141" t="s">
        <v>292</v>
      </c>
      <c r="J20" s="142">
        <v>56733036897</v>
      </c>
      <c r="K20" s="133">
        <v>2072</v>
      </c>
    </row>
    <row r="21" spans="1:11" ht="13.5">
      <c r="A21" s="27" t="s">
        <v>55</v>
      </c>
      <c r="B21" s="31" t="s">
        <v>186</v>
      </c>
      <c r="C21" s="133">
        <v>5148</v>
      </c>
      <c r="D21" s="133"/>
      <c r="F21" s="141" t="s">
        <v>293</v>
      </c>
      <c r="G21" s="141" t="s">
        <v>294</v>
      </c>
      <c r="H21" s="141" t="s">
        <v>295</v>
      </c>
      <c r="I21" s="141" t="s">
        <v>296</v>
      </c>
      <c r="J21" s="142">
        <v>56733036909</v>
      </c>
      <c r="K21" s="133">
        <v>5148</v>
      </c>
    </row>
    <row r="22" spans="1:11" ht="13.5">
      <c r="A22" s="27" t="s">
        <v>56</v>
      </c>
      <c r="B22" s="39" t="s">
        <v>180</v>
      </c>
      <c r="C22" s="133">
        <v>2171</v>
      </c>
      <c r="D22" s="133"/>
      <c r="F22" s="141" t="s">
        <v>297</v>
      </c>
      <c r="G22" s="141" t="s">
        <v>268</v>
      </c>
      <c r="H22" s="141" t="s">
        <v>298</v>
      </c>
      <c r="I22" s="141" t="s">
        <v>299</v>
      </c>
      <c r="J22" s="142">
        <v>56733036912</v>
      </c>
      <c r="K22" s="133">
        <v>2171</v>
      </c>
    </row>
    <row r="23" spans="1:11" ht="13.5">
      <c r="A23" s="27" t="s">
        <v>57</v>
      </c>
      <c r="B23" s="85" t="s">
        <v>189</v>
      </c>
      <c r="C23" s="133">
        <v>6059</v>
      </c>
      <c r="D23" s="133"/>
      <c r="F23" s="141" t="s">
        <v>300</v>
      </c>
      <c r="G23" s="141" t="s">
        <v>301</v>
      </c>
      <c r="H23" s="141" t="s">
        <v>302</v>
      </c>
      <c r="I23" s="141" t="s">
        <v>303</v>
      </c>
      <c r="J23" s="142">
        <v>56733036926</v>
      </c>
      <c r="K23" s="133">
        <v>6059</v>
      </c>
    </row>
    <row r="24" spans="1:11" ht="13.5">
      <c r="A24" s="27" t="s">
        <v>58</v>
      </c>
      <c r="B24" s="39" t="s">
        <v>165</v>
      </c>
      <c r="C24" s="133">
        <v>4214</v>
      </c>
      <c r="D24" s="133"/>
      <c r="F24" s="141" t="s">
        <v>304</v>
      </c>
      <c r="G24" s="141" t="s">
        <v>305</v>
      </c>
      <c r="H24" s="141" t="s">
        <v>306</v>
      </c>
      <c r="I24" s="141" t="s">
        <v>307</v>
      </c>
      <c r="J24" s="142">
        <v>56733036943</v>
      </c>
      <c r="K24" s="133">
        <v>4214</v>
      </c>
    </row>
    <row r="25" spans="1:11" ht="13.5">
      <c r="A25" s="27" t="s">
        <v>59</v>
      </c>
      <c r="B25" s="31" t="s">
        <v>169</v>
      </c>
      <c r="C25" s="133">
        <v>7234</v>
      </c>
      <c r="D25" s="133"/>
      <c r="F25" s="141" t="s">
        <v>308</v>
      </c>
      <c r="G25" s="141" t="s">
        <v>268</v>
      </c>
      <c r="H25" s="141" t="s">
        <v>309</v>
      </c>
      <c r="I25" s="141" t="s">
        <v>310</v>
      </c>
      <c r="J25" s="142">
        <v>56733036957</v>
      </c>
      <c r="K25" s="133">
        <v>7234</v>
      </c>
    </row>
    <row r="26" spans="1:11" ht="13.5">
      <c r="A26" s="27" t="s">
        <v>60</v>
      </c>
      <c r="B26" s="31" t="s">
        <v>191</v>
      </c>
      <c r="C26" s="133">
        <v>3254</v>
      </c>
      <c r="D26" s="133"/>
      <c r="F26" s="141" t="s">
        <v>311</v>
      </c>
      <c r="G26" s="141" t="s">
        <v>312</v>
      </c>
      <c r="H26" s="141" t="s">
        <v>313</v>
      </c>
      <c r="I26" s="141" t="s">
        <v>314</v>
      </c>
      <c r="J26" s="142">
        <v>56733036960</v>
      </c>
      <c r="K26" s="133">
        <v>3254</v>
      </c>
    </row>
    <row r="27" spans="1:11" ht="13.5">
      <c r="A27" s="27" t="s">
        <v>62</v>
      </c>
      <c r="B27" s="86" t="s">
        <v>204</v>
      </c>
      <c r="C27" s="133">
        <v>1807</v>
      </c>
      <c r="D27" s="133"/>
      <c r="F27" s="141" t="s">
        <v>315</v>
      </c>
      <c r="G27" s="141" t="s">
        <v>316</v>
      </c>
      <c r="H27" s="141" t="s">
        <v>317</v>
      </c>
      <c r="I27" s="141" t="s">
        <v>318</v>
      </c>
      <c r="J27" s="142">
        <v>56733036974</v>
      </c>
      <c r="K27" s="133">
        <v>1807</v>
      </c>
    </row>
    <row r="28" spans="1:11" ht="13.5">
      <c r="A28" s="40" t="s">
        <v>63</v>
      </c>
      <c r="B28" s="28" t="s">
        <v>170</v>
      </c>
      <c r="C28" s="133">
        <v>4212</v>
      </c>
      <c r="D28" s="133"/>
      <c r="F28" s="141" t="s">
        <v>319</v>
      </c>
      <c r="G28" s="141" t="s">
        <v>320</v>
      </c>
      <c r="H28" s="141" t="s">
        <v>229</v>
      </c>
      <c r="I28" s="141" t="s">
        <v>321</v>
      </c>
      <c r="J28" s="142">
        <v>56733084853</v>
      </c>
      <c r="K28" s="133">
        <v>4212</v>
      </c>
    </row>
    <row r="29" spans="1:11" ht="13.5">
      <c r="A29" s="40" t="s">
        <v>64</v>
      </c>
      <c r="B29" s="32" t="s">
        <v>171</v>
      </c>
      <c r="C29" s="133">
        <v>6837</v>
      </c>
      <c r="D29" s="133"/>
      <c r="F29" s="141" t="s">
        <v>322</v>
      </c>
      <c r="G29" s="141" t="s">
        <v>323</v>
      </c>
      <c r="H29" s="141" t="s">
        <v>324</v>
      </c>
      <c r="I29" s="141" t="s">
        <v>325</v>
      </c>
      <c r="J29" s="142">
        <v>56733036988</v>
      </c>
      <c r="K29" s="133">
        <v>6837</v>
      </c>
    </row>
    <row r="30" spans="1:11" ht="13.5">
      <c r="A30" s="27" t="s">
        <v>65</v>
      </c>
      <c r="B30" s="41" t="s">
        <v>192</v>
      </c>
      <c r="C30" s="133">
        <v>6059</v>
      </c>
      <c r="D30" s="133"/>
      <c r="F30" s="141" t="s">
        <v>326</v>
      </c>
      <c r="G30" s="141" t="s">
        <v>327</v>
      </c>
      <c r="H30" s="141" t="s">
        <v>328</v>
      </c>
      <c r="I30" s="141" t="s">
        <v>329</v>
      </c>
      <c r="J30" s="142">
        <v>56733036991</v>
      </c>
      <c r="K30" s="133">
        <v>6059</v>
      </c>
    </row>
    <row r="31" spans="1:11" ht="13.5">
      <c r="A31" s="27" t="s">
        <v>66</v>
      </c>
      <c r="B31" s="39" t="s">
        <v>199</v>
      </c>
      <c r="C31" s="133">
        <v>3254</v>
      </c>
      <c r="D31" s="133"/>
      <c r="F31" s="141" t="s">
        <v>330</v>
      </c>
      <c r="G31" s="141" t="s">
        <v>331</v>
      </c>
      <c r="H31" s="141" t="s">
        <v>332</v>
      </c>
      <c r="I31" s="141" t="s">
        <v>333</v>
      </c>
      <c r="J31" s="142">
        <v>56733037017</v>
      </c>
      <c r="K31" s="133">
        <v>3254</v>
      </c>
    </row>
    <row r="32" spans="1:11" ht="13.5">
      <c r="A32" s="27" t="s">
        <v>67</v>
      </c>
      <c r="B32" s="31" t="s">
        <v>193</v>
      </c>
      <c r="C32" s="133">
        <v>3527</v>
      </c>
      <c r="D32" s="133"/>
      <c r="F32" s="141" t="s">
        <v>334</v>
      </c>
      <c r="G32" s="141" t="s">
        <v>335</v>
      </c>
      <c r="H32" s="141" t="s">
        <v>336</v>
      </c>
      <c r="I32" s="141" t="s">
        <v>337</v>
      </c>
      <c r="J32" s="142">
        <v>56733037020</v>
      </c>
      <c r="K32" s="133">
        <v>3527</v>
      </c>
    </row>
    <row r="33" spans="1:11" ht="13.5">
      <c r="A33" s="27" t="s">
        <v>68</v>
      </c>
      <c r="B33" s="39" t="s">
        <v>211</v>
      </c>
      <c r="C33" s="133">
        <v>2526</v>
      </c>
      <c r="D33" s="133"/>
      <c r="F33" s="141" t="s">
        <v>338</v>
      </c>
      <c r="G33" s="141" t="s">
        <v>268</v>
      </c>
      <c r="H33" s="141" t="s">
        <v>324</v>
      </c>
      <c r="I33" s="141" t="s">
        <v>337</v>
      </c>
      <c r="J33" s="142">
        <v>56733037034</v>
      </c>
      <c r="K33" s="133">
        <v>2526</v>
      </c>
    </row>
    <row r="34" spans="1:11" ht="13.5">
      <c r="A34" s="27" t="s">
        <v>69</v>
      </c>
      <c r="B34" s="31" t="s">
        <v>197</v>
      </c>
      <c r="C34" s="133">
        <v>3254</v>
      </c>
      <c r="D34" s="133"/>
      <c r="F34" s="141" t="s">
        <v>339</v>
      </c>
      <c r="G34" s="141" t="s">
        <v>340</v>
      </c>
      <c r="H34" s="141" t="s">
        <v>341</v>
      </c>
      <c r="I34" s="141" t="s">
        <v>342</v>
      </c>
      <c r="J34" s="142">
        <v>56733084867</v>
      </c>
      <c r="K34" s="133">
        <v>3254</v>
      </c>
    </row>
    <row r="35" spans="1:11" ht="13.5">
      <c r="A35" s="27" t="s">
        <v>70</v>
      </c>
      <c r="B35" s="86" t="s">
        <v>213</v>
      </c>
      <c r="C35" s="133">
        <v>3731</v>
      </c>
      <c r="D35" s="133"/>
      <c r="F35" s="141" t="s">
        <v>343</v>
      </c>
      <c r="G35" s="141" t="s">
        <v>344</v>
      </c>
      <c r="H35" s="141" t="s">
        <v>345</v>
      </c>
      <c r="I35" s="141" t="s">
        <v>346</v>
      </c>
      <c r="J35" s="142">
        <v>56733084870</v>
      </c>
      <c r="K35" s="133">
        <v>3731</v>
      </c>
    </row>
    <row r="36" spans="1:11" ht="13.5">
      <c r="A36" s="27" t="s">
        <v>71</v>
      </c>
      <c r="B36" s="31" t="s">
        <v>173</v>
      </c>
      <c r="C36" s="133">
        <v>7234</v>
      </c>
      <c r="D36" s="133"/>
      <c r="F36" s="141" t="s">
        <v>347</v>
      </c>
      <c r="G36" s="141" t="s">
        <v>268</v>
      </c>
      <c r="H36" s="141" t="s">
        <v>309</v>
      </c>
      <c r="I36" s="141" t="s">
        <v>348</v>
      </c>
      <c r="J36" s="142">
        <v>56733037048</v>
      </c>
      <c r="K36" s="133">
        <v>7234</v>
      </c>
    </row>
    <row r="37" spans="1:11" ht="13.5">
      <c r="A37" s="27" t="s">
        <v>72</v>
      </c>
      <c r="B37" s="85" t="s">
        <v>198</v>
      </c>
      <c r="C37" s="133">
        <v>3908</v>
      </c>
      <c r="D37" s="133"/>
      <c r="F37" s="141" t="s">
        <v>349</v>
      </c>
      <c r="G37" s="141" t="s">
        <v>350</v>
      </c>
      <c r="H37" s="141" t="s">
        <v>256</v>
      </c>
      <c r="I37" s="141" t="s">
        <v>351</v>
      </c>
      <c r="J37" s="142">
        <v>56733037065</v>
      </c>
      <c r="K37" s="133">
        <v>3908</v>
      </c>
    </row>
    <row r="38" spans="1:11" ht="13.5">
      <c r="A38" s="27" t="s">
        <v>61</v>
      </c>
      <c r="B38" s="32" t="s">
        <v>182</v>
      </c>
      <c r="C38" s="133">
        <v>3128</v>
      </c>
      <c r="D38" s="133"/>
      <c r="F38" s="141" t="s">
        <v>352</v>
      </c>
      <c r="G38" s="141" t="s">
        <v>350</v>
      </c>
      <c r="H38" s="141" t="s">
        <v>353</v>
      </c>
      <c r="I38" s="141" t="s">
        <v>354</v>
      </c>
      <c r="J38" s="142">
        <v>56733037079</v>
      </c>
      <c r="K38" s="133">
        <v>3128</v>
      </c>
    </row>
    <row r="39" spans="1:11" ht="13.5">
      <c r="A39" s="27" t="s">
        <v>73</v>
      </c>
      <c r="B39" s="39" t="s">
        <v>218</v>
      </c>
      <c r="C39" s="133">
        <v>2564</v>
      </c>
      <c r="D39" s="133"/>
      <c r="F39" s="141" t="s">
        <v>355</v>
      </c>
      <c r="G39" s="141" t="s">
        <v>356</v>
      </c>
      <c r="H39" s="141" t="s">
        <v>345</v>
      </c>
      <c r="I39" s="141" t="s">
        <v>357</v>
      </c>
      <c r="J39" s="142">
        <v>56733037082</v>
      </c>
      <c r="K39" s="133">
        <v>2564</v>
      </c>
    </row>
    <row r="40" spans="1:11" ht="13.5">
      <c r="A40" s="27" t="s">
        <v>74</v>
      </c>
      <c r="B40" s="32" t="s">
        <v>179</v>
      </c>
      <c r="C40" s="133">
        <v>3125</v>
      </c>
      <c r="D40" s="133"/>
      <c r="F40" s="141" t="s">
        <v>74</v>
      </c>
      <c r="G40" s="141" t="s">
        <v>358</v>
      </c>
      <c r="H40" s="141" t="s">
        <v>359</v>
      </c>
      <c r="I40" s="141" t="s">
        <v>360</v>
      </c>
      <c r="J40" s="142">
        <v>56733467811</v>
      </c>
      <c r="K40" s="133">
        <v>3125</v>
      </c>
    </row>
    <row r="41" spans="1:11" ht="13.5">
      <c r="A41" s="27" t="s">
        <v>75</v>
      </c>
      <c r="B41" s="32" t="s">
        <v>201</v>
      </c>
      <c r="C41" s="133">
        <v>1627</v>
      </c>
      <c r="D41" s="133"/>
      <c r="F41" s="141" t="s">
        <v>75</v>
      </c>
      <c r="G41" s="141" t="s">
        <v>361</v>
      </c>
      <c r="H41" s="141" t="s">
        <v>362</v>
      </c>
      <c r="I41" s="141" t="s">
        <v>363</v>
      </c>
      <c r="J41" s="142">
        <v>56733467825</v>
      </c>
      <c r="K41" s="133">
        <v>1627</v>
      </c>
    </row>
    <row r="42" spans="1:11" ht="13.5">
      <c r="A42" s="27" t="s">
        <v>76</v>
      </c>
      <c r="B42" s="32" t="s">
        <v>203</v>
      </c>
      <c r="C42" s="133">
        <v>1219</v>
      </c>
      <c r="D42" s="133"/>
      <c r="F42" s="141" t="s">
        <v>76</v>
      </c>
      <c r="G42" s="141" t="s">
        <v>364</v>
      </c>
      <c r="H42" s="141" t="s">
        <v>365</v>
      </c>
      <c r="I42" s="141" t="s">
        <v>366</v>
      </c>
      <c r="J42" s="142">
        <v>56733467839</v>
      </c>
      <c r="K42" s="133">
        <v>1219</v>
      </c>
    </row>
    <row r="43" spans="1:11" ht="13.5">
      <c r="A43" s="27" t="s">
        <v>77</v>
      </c>
      <c r="B43" s="85" t="s">
        <v>195</v>
      </c>
      <c r="C43" s="133">
        <v>5343</v>
      </c>
      <c r="D43" s="133"/>
      <c r="F43" s="141" t="s">
        <v>77</v>
      </c>
      <c r="G43" s="141" t="s">
        <v>367</v>
      </c>
      <c r="H43" s="141" t="s">
        <v>368</v>
      </c>
      <c r="I43" s="141" t="s">
        <v>369</v>
      </c>
      <c r="J43" s="142">
        <v>56733467842</v>
      </c>
      <c r="K43" s="133">
        <v>5343</v>
      </c>
    </row>
    <row r="44" spans="1:11" ht="13.5">
      <c r="A44" s="27" t="s">
        <v>78</v>
      </c>
      <c r="B44" s="32" t="s">
        <v>172</v>
      </c>
      <c r="C44" s="133">
        <v>6518</v>
      </c>
      <c r="D44" s="133"/>
      <c r="F44" s="141" t="s">
        <v>78</v>
      </c>
      <c r="G44" s="141" t="s">
        <v>370</v>
      </c>
      <c r="H44" s="141" t="s">
        <v>371</v>
      </c>
      <c r="I44" s="141" t="s">
        <v>372</v>
      </c>
      <c r="J44" s="142">
        <v>56733467856</v>
      </c>
      <c r="K44" s="133">
        <v>6518</v>
      </c>
    </row>
    <row r="45" spans="1:11" ht="13.5">
      <c r="A45" s="27" t="s">
        <v>79</v>
      </c>
      <c r="B45" s="86" t="s">
        <v>221</v>
      </c>
      <c r="C45" s="133">
        <v>1762</v>
      </c>
      <c r="D45" s="133"/>
      <c r="F45" s="141" t="s">
        <v>79</v>
      </c>
      <c r="G45" s="141" t="s">
        <v>367</v>
      </c>
      <c r="H45" s="141" t="s">
        <v>373</v>
      </c>
      <c r="I45" s="141" t="s">
        <v>374</v>
      </c>
      <c r="J45" s="142">
        <v>56733467873</v>
      </c>
      <c r="K45" s="133">
        <v>1762</v>
      </c>
    </row>
    <row r="46" spans="1:11" ht="13.5">
      <c r="A46" s="40" t="s">
        <v>93</v>
      </c>
      <c r="B46" s="85" t="s">
        <v>196</v>
      </c>
      <c r="C46" s="133">
        <v>5343</v>
      </c>
      <c r="D46" s="133"/>
      <c r="F46" s="141" t="s">
        <v>93</v>
      </c>
      <c r="G46" s="141" t="s">
        <v>375</v>
      </c>
      <c r="H46" s="141" t="s">
        <v>376</v>
      </c>
      <c r="I46" s="141" t="s">
        <v>377</v>
      </c>
      <c r="J46" s="142" t="s">
        <v>378</v>
      </c>
      <c r="K46" s="133">
        <v>5343</v>
      </c>
    </row>
    <row r="47" spans="1:11" ht="13.5">
      <c r="A47" s="27" t="s">
        <v>80</v>
      </c>
      <c r="B47" s="85" t="s">
        <v>190</v>
      </c>
      <c r="C47" s="133">
        <v>5343</v>
      </c>
      <c r="D47" s="133"/>
      <c r="F47" s="141" t="s">
        <v>379</v>
      </c>
      <c r="G47" s="141" t="s">
        <v>380</v>
      </c>
      <c r="H47" s="141" t="s">
        <v>381</v>
      </c>
      <c r="I47" s="141" t="s">
        <v>382</v>
      </c>
      <c r="J47" s="142" t="s">
        <v>383</v>
      </c>
      <c r="K47" s="133">
        <v>5343</v>
      </c>
    </row>
    <row r="48" spans="1:11" ht="13.5">
      <c r="A48" s="27" t="s">
        <v>81</v>
      </c>
      <c r="B48" s="32" t="s">
        <v>174</v>
      </c>
      <c r="C48" s="133">
        <v>3125</v>
      </c>
      <c r="D48" s="133"/>
      <c r="F48" s="141" t="s">
        <v>384</v>
      </c>
      <c r="G48" s="141" t="s">
        <v>385</v>
      </c>
      <c r="H48" s="141" t="s">
        <v>386</v>
      </c>
      <c r="I48" s="141" t="s">
        <v>387</v>
      </c>
      <c r="J48" s="142" t="s">
        <v>388</v>
      </c>
      <c r="K48" s="133">
        <v>3125</v>
      </c>
    </row>
    <row r="49" spans="1:11" ht="13.5">
      <c r="A49" s="27" t="s">
        <v>90</v>
      </c>
      <c r="B49" s="39" t="s">
        <v>200</v>
      </c>
      <c r="C49" s="133">
        <v>1627</v>
      </c>
      <c r="D49" s="133"/>
      <c r="F49" s="141" t="s">
        <v>90</v>
      </c>
      <c r="G49" s="141" t="s">
        <v>389</v>
      </c>
      <c r="H49" s="141" t="s">
        <v>390</v>
      </c>
      <c r="I49" s="141" t="s">
        <v>391</v>
      </c>
      <c r="J49" s="142">
        <v>56736234591</v>
      </c>
      <c r="K49" s="133">
        <v>1627</v>
      </c>
    </row>
    <row r="50" spans="1:11" ht="13.5">
      <c r="A50" s="27" t="s">
        <v>82</v>
      </c>
      <c r="B50" s="39" t="s">
        <v>216</v>
      </c>
      <c r="C50" s="133">
        <v>2365</v>
      </c>
      <c r="D50" s="133"/>
      <c r="F50" s="141" t="s">
        <v>82</v>
      </c>
      <c r="G50" s="141" t="s">
        <v>316</v>
      </c>
      <c r="H50" s="141" t="s">
        <v>392</v>
      </c>
      <c r="I50" s="141" t="s">
        <v>393</v>
      </c>
      <c r="J50" s="142">
        <v>56733890597</v>
      </c>
      <c r="K50" s="133">
        <v>2365</v>
      </c>
    </row>
    <row r="51" spans="1:11" ht="13.5">
      <c r="A51" s="27" t="s">
        <v>83</v>
      </c>
      <c r="B51" s="39" t="s">
        <v>183</v>
      </c>
      <c r="C51" s="133">
        <v>1560</v>
      </c>
      <c r="D51" s="133"/>
      <c r="F51" s="141" t="s">
        <v>394</v>
      </c>
      <c r="G51" s="141" t="s">
        <v>395</v>
      </c>
      <c r="H51" s="141" t="s">
        <v>381</v>
      </c>
      <c r="I51" s="141" t="s">
        <v>396</v>
      </c>
      <c r="J51" s="142" t="s">
        <v>397</v>
      </c>
      <c r="K51" s="133">
        <v>1560</v>
      </c>
    </row>
    <row r="52" spans="1:11" ht="13.5">
      <c r="A52" s="27" t="s">
        <v>89</v>
      </c>
      <c r="B52" s="32" t="s">
        <v>176</v>
      </c>
      <c r="C52" s="133">
        <v>2586</v>
      </c>
      <c r="D52" s="133"/>
      <c r="F52" s="141" t="s">
        <v>89</v>
      </c>
      <c r="G52" s="141" t="s">
        <v>398</v>
      </c>
      <c r="H52" s="141" t="s">
        <v>399</v>
      </c>
      <c r="I52" s="141" t="s">
        <v>400</v>
      </c>
      <c r="J52" s="142">
        <v>56735235108</v>
      </c>
      <c r="K52" s="133">
        <v>2586</v>
      </c>
    </row>
    <row r="53" spans="1:11" ht="13.5">
      <c r="A53" s="27" t="s">
        <v>84</v>
      </c>
      <c r="B53" s="32" t="s">
        <v>184</v>
      </c>
      <c r="C53" s="133">
        <v>2066</v>
      </c>
      <c r="D53" s="133"/>
      <c r="F53" s="141" t="s">
        <v>401</v>
      </c>
      <c r="G53" s="141" t="s">
        <v>402</v>
      </c>
      <c r="H53" s="141" t="s">
        <v>403</v>
      </c>
      <c r="I53" s="141" t="s">
        <v>404</v>
      </c>
      <c r="J53" s="142" t="s">
        <v>405</v>
      </c>
      <c r="K53" s="133">
        <v>2066</v>
      </c>
    </row>
    <row r="54" spans="1:11" ht="13.5">
      <c r="A54" s="27" t="s">
        <v>85</v>
      </c>
      <c r="B54" s="32" t="s">
        <v>181</v>
      </c>
      <c r="C54" s="133">
        <v>3129</v>
      </c>
      <c r="D54" s="133"/>
      <c r="F54" s="141" t="s">
        <v>406</v>
      </c>
      <c r="G54" s="141" t="s">
        <v>407</v>
      </c>
      <c r="H54" s="141" t="s">
        <v>408</v>
      </c>
      <c r="I54" s="141" t="s">
        <v>409</v>
      </c>
      <c r="J54" s="142" t="s">
        <v>410</v>
      </c>
      <c r="K54" s="133">
        <v>3129</v>
      </c>
    </row>
    <row r="55" spans="1:11" ht="13.5">
      <c r="A55" s="27" t="s">
        <v>92</v>
      </c>
      <c r="B55" s="39" t="s">
        <v>217</v>
      </c>
      <c r="C55" s="133">
        <v>947</v>
      </c>
      <c r="D55" s="133"/>
      <c r="F55" s="141" t="s">
        <v>92</v>
      </c>
      <c r="G55" s="141" t="s">
        <v>340</v>
      </c>
      <c r="H55" s="141" t="s">
        <v>411</v>
      </c>
      <c r="I55" s="141" t="s">
        <v>412</v>
      </c>
      <c r="J55" s="142">
        <v>56734036404</v>
      </c>
      <c r="K55" s="133">
        <v>947</v>
      </c>
    </row>
    <row r="56" spans="1:11" ht="13.5">
      <c r="A56" s="27" t="s">
        <v>86</v>
      </c>
      <c r="B56" s="39" t="s">
        <v>202</v>
      </c>
      <c r="C56" s="133">
        <v>1559</v>
      </c>
      <c r="D56" s="133"/>
      <c r="F56" s="141" t="s">
        <v>413</v>
      </c>
      <c r="G56" s="141" t="s">
        <v>414</v>
      </c>
      <c r="H56" s="141" t="s">
        <v>415</v>
      </c>
      <c r="I56" s="141" t="s">
        <v>416</v>
      </c>
      <c r="J56" s="142" t="s">
        <v>417</v>
      </c>
      <c r="K56" s="133">
        <v>1559</v>
      </c>
    </row>
    <row r="57" spans="1:11" ht="13.5">
      <c r="A57" s="27" t="s">
        <v>88</v>
      </c>
      <c r="B57" s="85" t="s">
        <v>194</v>
      </c>
      <c r="C57" s="133">
        <v>5343</v>
      </c>
      <c r="D57" s="133"/>
      <c r="F57" s="141" t="s">
        <v>418</v>
      </c>
      <c r="G57" s="141" t="s">
        <v>381</v>
      </c>
      <c r="H57" s="141" t="s">
        <v>419</v>
      </c>
      <c r="I57" s="141" t="s">
        <v>420</v>
      </c>
      <c r="J57" s="142" t="s">
        <v>421</v>
      </c>
      <c r="K57" s="133">
        <v>5343</v>
      </c>
    </row>
    <row r="58" spans="1:11" ht="13.5">
      <c r="A58" s="27" t="s">
        <v>91</v>
      </c>
      <c r="B58" s="30" t="s">
        <v>205</v>
      </c>
      <c r="C58" s="133">
        <v>979</v>
      </c>
      <c r="D58" s="133"/>
      <c r="F58" s="141" t="s">
        <v>91</v>
      </c>
      <c r="G58" s="141" t="s">
        <v>375</v>
      </c>
      <c r="H58" s="141" t="s">
        <v>381</v>
      </c>
      <c r="I58" s="141" t="s">
        <v>422</v>
      </c>
      <c r="J58" s="142">
        <v>56734915020</v>
      </c>
      <c r="K58" s="133">
        <v>979</v>
      </c>
    </row>
    <row r="59" spans="1:11" ht="13.5">
      <c r="A59" s="27" t="s">
        <v>87</v>
      </c>
      <c r="B59" s="39" t="s">
        <v>164</v>
      </c>
      <c r="C59" s="133">
        <v>3028</v>
      </c>
      <c r="D59" s="133"/>
      <c r="F59" s="141" t="s">
        <v>87</v>
      </c>
      <c r="G59" s="141" t="s">
        <v>402</v>
      </c>
      <c r="H59" s="141" t="s">
        <v>225</v>
      </c>
      <c r="I59" s="141" t="s">
        <v>422</v>
      </c>
      <c r="J59" s="142">
        <v>56733688677</v>
      </c>
      <c r="K59" s="133">
        <v>3028</v>
      </c>
    </row>
    <row r="60" spans="1:11" ht="13.5">
      <c r="A60" s="27" t="s">
        <v>97</v>
      </c>
      <c r="B60" s="88" t="s">
        <v>96</v>
      </c>
      <c r="C60" s="133">
        <v>2375</v>
      </c>
      <c r="D60" s="133"/>
      <c r="F60" s="141" t="s">
        <v>97</v>
      </c>
      <c r="G60" s="141" t="s">
        <v>423</v>
      </c>
      <c r="H60" s="141" t="s">
        <v>402</v>
      </c>
      <c r="I60" s="141" t="s">
        <v>424</v>
      </c>
      <c r="J60" s="142">
        <v>56731782920</v>
      </c>
      <c r="K60" s="133">
        <v>2375</v>
      </c>
    </row>
    <row r="61" spans="1:11" ht="13.5">
      <c r="A61" s="27" t="s">
        <v>99</v>
      </c>
      <c r="B61" s="39" t="s">
        <v>98</v>
      </c>
      <c r="C61" s="133">
        <v>3076</v>
      </c>
      <c r="D61" s="133"/>
      <c r="F61" s="141" t="s">
        <v>99</v>
      </c>
      <c r="G61" s="141" t="s">
        <v>425</v>
      </c>
      <c r="H61" s="141" t="s">
        <v>426</v>
      </c>
      <c r="I61" s="141" t="s">
        <v>427</v>
      </c>
      <c r="J61" s="142">
        <v>56731783468</v>
      </c>
      <c r="K61" s="133">
        <v>3076</v>
      </c>
    </row>
    <row r="62" spans="1:11" ht="13.5">
      <c r="A62" s="27" t="s">
        <v>100</v>
      </c>
      <c r="B62" s="39" t="s">
        <v>101</v>
      </c>
      <c r="C62" s="133">
        <v>2465</v>
      </c>
      <c r="D62" s="133"/>
      <c r="F62" s="141" t="s">
        <v>100</v>
      </c>
      <c r="G62" s="141" t="s">
        <v>428</v>
      </c>
      <c r="H62" s="141" t="s">
        <v>429</v>
      </c>
      <c r="I62" s="141" t="s">
        <v>430</v>
      </c>
      <c r="J62" s="142">
        <v>56731785668</v>
      </c>
      <c r="K62" s="133">
        <v>2465</v>
      </c>
    </row>
    <row r="63" spans="1:11" ht="13.5">
      <c r="A63" s="27" t="s">
        <v>102</v>
      </c>
      <c r="B63" s="39" t="s">
        <v>103</v>
      </c>
      <c r="C63" s="133">
        <v>2375</v>
      </c>
      <c r="D63" s="133"/>
      <c r="F63" s="141" t="s">
        <v>102</v>
      </c>
      <c r="G63" s="141" t="s">
        <v>431</v>
      </c>
      <c r="H63" s="141" t="s">
        <v>432</v>
      </c>
      <c r="I63" s="141" t="s">
        <v>409</v>
      </c>
      <c r="J63" s="142">
        <v>56731782951</v>
      </c>
      <c r="K63" s="133">
        <v>2375</v>
      </c>
    </row>
    <row r="64" spans="1:11" ht="13.5">
      <c r="A64" s="27" t="s">
        <v>104</v>
      </c>
      <c r="B64" s="39" t="s">
        <v>105</v>
      </c>
      <c r="C64" s="133">
        <v>1045</v>
      </c>
      <c r="D64" s="133"/>
      <c r="F64" s="141" t="s">
        <v>104</v>
      </c>
      <c r="G64" s="141" t="s">
        <v>433</v>
      </c>
      <c r="H64" s="141" t="s">
        <v>244</v>
      </c>
      <c r="I64" s="141" t="s">
        <v>434</v>
      </c>
      <c r="J64" s="142" t="s">
        <v>435</v>
      </c>
      <c r="K64" s="133">
        <v>1045</v>
      </c>
    </row>
    <row r="65" spans="1:11" ht="13.5">
      <c r="A65" s="27" t="s">
        <v>109</v>
      </c>
      <c r="B65" s="39" t="s">
        <v>110</v>
      </c>
      <c r="C65" s="133">
        <v>4215</v>
      </c>
      <c r="D65" s="133"/>
      <c r="F65" s="141" t="s">
        <v>109</v>
      </c>
      <c r="G65" s="141" t="s">
        <v>436</v>
      </c>
      <c r="H65" s="141" t="s">
        <v>437</v>
      </c>
      <c r="I65" s="141" t="s">
        <v>438</v>
      </c>
      <c r="J65" s="142">
        <v>56731815890</v>
      </c>
      <c r="K65" s="133">
        <v>4215</v>
      </c>
    </row>
    <row r="66" spans="1:11" ht="13.5">
      <c r="A66" s="27" t="s">
        <v>113</v>
      </c>
      <c r="B66" s="120" t="s">
        <v>112</v>
      </c>
      <c r="C66" s="133">
        <v>3255</v>
      </c>
      <c r="D66" s="133"/>
      <c r="F66" s="141" t="s">
        <v>113</v>
      </c>
      <c r="G66" s="141" t="s">
        <v>439</v>
      </c>
      <c r="H66" s="141" t="s">
        <v>381</v>
      </c>
      <c r="I66" s="141" t="s">
        <v>440</v>
      </c>
      <c r="J66" s="142">
        <v>56731782809</v>
      </c>
      <c r="K66" s="133">
        <v>3255</v>
      </c>
    </row>
    <row r="67" spans="1:11" ht="13.5">
      <c r="A67" s="27" t="s">
        <v>114</v>
      </c>
      <c r="B67" s="120" t="s">
        <v>117</v>
      </c>
      <c r="C67" s="133">
        <v>4710</v>
      </c>
      <c r="D67" s="133"/>
      <c r="F67" s="141" t="s">
        <v>114</v>
      </c>
      <c r="G67" s="141" t="s">
        <v>441</v>
      </c>
      <c r="H67" s="141" t="s">
        <v>442</v>
      </c>
      <c r="I67" s="141" t="s">
        <v>409</v>
      </c>
      <c r="J67" s="142">
        <v>56731783394</v>
      </c>
      <c r="K67" s="133">
        <v>4710</v>
      </c>
    </row>
    <row r="68" spans="1:11" ht="13.5">
      <c r="A68" s="27" t="s">
        <v>115</v>
      </c>
      <c r="B68" s="39" t="s">
        <v>118</v>
      </c>
      <c r="C68" s="133">
        <v>2375</v>
      </c>
      <c r="D68" s="133"/>
      <c r="F68" s="141" t="s">
        <v>115</v>
      </c>
      <c r="G68" s="141" t="s">
        <v>443</v>
      </c>
      <c r="H68" s="141" t="s">
        <v>444</v>
      </c>
      <c r="I68" s="141" t="s">
        <v>445</v>
      </c>
      <c r="J68" s="142">
        <v>56731782979</v>
      </c>
      <c r="K68" s="133">
        <v>2375</v>
      </c>
    </row>
    <row r="69" spans="1:11" ht="13.5">
      <c r="A69" s="27" t="s">
        <v>116</v>
      </c>
      <c r="B69" s="39" t="s">
        <v>119</v>
      </c>
      <c r="C69" s="133">
        <v>4296</v>
      </c>
      <c r="D69" s="133"/>
      <c r="F69" s="141" t="s">
        <v>116</v>
      </c>
      <c r="G69" s="141" t="s">
        <v>423</v>
      </c>
      <c r="H69" s="141" t="s">
        <v>446</v>
      </c>
      <c r="I69" s="141" t="s">
        <v>447</v>
      </c>
      <c r="J69" s="142">
        <v>56731785580</v>
      </c>
      <c r="K69" s="133">
        <v>4296</v>
      </c>
    </row>
    <row r="70" spans="1:11" ht="13.5">
      <c r="A70" s="117" t="s">
        <v>120</v>
      </c>
      <c r="B70" s="117" t="s">
        <v>121</v>
      </c>
      <c r="C70" s="133">
        <v>3380</v>
      </c>
      <c r="D70" s="133"/>
      <c r="F70" s="141" t="s">
        <v>120</v>
      </c>
      <c r="G70" s="141" t="s">
        <v>448</v>
      </c>
      <c r="H70" s="141" t="s">
        <v>449</v>
      </c>
      <c r="I70" s="141" t="s">
        <v>382</v>
      </c>
      <c r="J70" s="142">
        <v>56731785594</v>
      </c>
      <c r="K70" s="133">
        <v>3380</v>
      </c>
    </row>
    <row r="71" spans="1:11" ht="13.5">
      <c r="A71" s="117" t="s">
        <v>126</v>
      </c>
      <c r="B71" s="117" t="s">
        <v>125</v>
      </c>
      <c r="C71" s="133">
        <v>2595</v>
      </c>
      <c r="D71" s="133"/>
      <c r="F71" s="141" t="s">
        <v>126</v>
      </c>
      <c r="G71" s="141" t="s">
        <v>450</v>
      </c>
      <c r="H71" s="141" t="s">
        <v>451</v>
      </c>
      <c r="I71" s="141" t="s">
        <v>452</v>
      </c>
      <c r="J71" s="142" t="s">
        <v>453</v>
      </c>
      <c r="K71" s="133">
        <v>2595</v>
      </c>
    </row>
    <row r="72" spans="1:11" ht="13.5">
      <c r="A72" s="117" t="s">
        <v>127</v>
      </c>
      <c r="B72" s="117" t="s">
        <v>128</v>
      </c>
      <c r="C72" s="133">
        <v>5764</v>
      </c>
      <c r="D72" s="133"/>
      <c r="F72" s="141" t="s">
        <v>127</v>
      </c>
      <c r="G72" s="141" t="s">
        <v>454</v>
      </c>
      <c r="H72" s="141" t="s">
        <v>455</v>
      </c>
      <c r="I72" s="141" t="s">
        <v>456</v>
      </c>
      <c r="J72" s="142">
        <v>56731784139</v>
      </c>
      <c r="K72" s="133">
        <v>5764</v>
      </c>
    </row>
    <row r="73" spans="1:11" ht="13.5">
      <c r="A73" s="117" t="s">
        <v>129</v>
      </c>
      <c r="B73" s="117" t="s">
        <v>133</v>
      </c>
      <c r="C73" s="133">
        <v>3605</v>
      </c>
      <c r="D73" s="133"/>
      <c r="F73" s="141" t="s">
        <v>129</v>
      </c>
      <c r="G73" s="141" t="s">
        <v>294</v>
      </c>
      <c r="H73" s="141" t="s">
        <v>457</v>
      </c>
      <c r="I73" s="141" t="s">
        <v>458</v>
      </c>
      <c r="J73" s="142">
        <v>56773216569</v>
      </c>
      <c r="K73" s="133">
        <v>3605</v>
      </c>
    </row>
    <row r="74" spans="1:11" ht="13.5">
      <c r="A74" s="117" t="s">
        <v>130</v>
      </c>
      <c r="B74" s="117" t="s">
        <v>134</v>
      </c>
      <c r="C74" s="133">
        <v>1764</v>
      </c>
      <c r="D74" s="133"/>
      <c r="F74" s="141" t="s">
        <v>130</v>
      </c>
      <c r="G74" s="141" t="s">
        <v>402</v>
      </c>
      <c r="H74" s="141" t="s">
        <v>380</v>
      </c>
      <c r="I74" s="141" t="s">
        <v>459</v>
      </c>
      <c r="J74" s="142">
        <v>56774408228</v>
      </c>
      <c r="K74" s="133">
        <v>1764</v>
      </c>
    </row>
    <row r="75" spans="1:11" ht="13.5">
      <c r="A75" s="117" t="s">
        <v>131</v>
      </c>
      <c r="B75" s="117" t="s">
        <v>135</v>
      </c>
      <c r="C75" s="133">
        <v>2563</v>
      </c>
      <c r="D75" s="133"/>
      <c r="F75" s="141" t="s">
        <v>131</v>
      </c>
      <c r="G75" s="141" t="s">
        <v>423</v>
      </c>
      <c r="H75" s="141" t="s">
        <v>455</v>
      </c>
      <c r="I75" s="141" t="s">
        <v>460</v>
      </c>
      <c r="J75" s="142">
        <v>56774370707</v>
      </c>
      <c r="K75" s="133">
        <v>2563</v>
      </c>
    </row>
    <row r="76" spans="1:11" ht="13.5">
      <c r="A76" s="117" t="s">
        <v>132</v>
      </c>
      <c r="B76" s="117" t="s">
        <v>136</v>
      </c>
      <c r="C76" s="133">
        <v>1315</v>
      </c>
      <c r="D76" s="133"/>
      <c r="F76" s="141" t="s">
        <v>132</v>
      </c>
      <c r="G76" s="141" t="s">
        <v>461</v>
      </c>
      <c r="H76" s="141" t="s">
        <v>462</v>
      </c>
      <c r="I76" s="141" t="s">
        <v>463</v>
      </c>
      <c r="J76" s="142">
        <v>56774370710</v>
      </c>
      <c r="K76" s="133">
        <v>1315</v>
      </c>
    </row>
    <row r="77" spans="1:11" ht="13.5">
      <c r="A77" s="117" t="s">
        <v>137</v>
      </c>
      <c r="B77" s="117" t="s">
        <v>150</v>
      </c>
      <c r="C77" s="133">
        <v>6394</v>
      </c>
      <c r="D77" s="133"/>
      <c r="F77" s="141" t="s">
        <v>137</v>
      </c>
      <c r="G77" s="141" t="s">
        <v>272</v>
      </c>
      <c r="H77" s="141" t="s">
        <v>464</v>
      </c>
      <c r="I77" s="141" t="s">
        <v>465</v>
      </c>
      <c r="J77" s="142" t="s">
        <v>466</v>
      </c>
      <c r="K77" s="133">
        <v>6394</v>
      </c>
    </row>
    <row r="78" spans="1:11" ht="13.5">
      <c r="A78" s="117" t="s">
        <v>138</v>
      </c>
      <c r="B78" s="117" t="s">
        <v>151</v>
      </c>
      <c r="C78" s="133">
        <v>2239</v>
      </c>
      <c r="D78" s="133"/>
      <c r="F78" s="141" t="s">
        <v>138</v>
      </c>
      <c r="G78" s="141" t="s">
        <v>467</v>
      </c>
      <c r="H78" s="141" t="s">
        <v>468</v>
      </c>
      <c r="I78" s="141" t="s">
        <v>387</v>
      </c>
      <c r="J78" s="142" t="s">
        <v>469</v>
      </c>
      <c r="K78" s="133">
        <v>2239</v>
      </c>
    </row>
    <row r="79" spans="1:11" ht="13.5">
      <c r="A79" s="117" t="s">
        <v>139</v>
      </c>
      <c r="B79" s="117" t="s">
        <v>152</v>
      </c>
      <c r="C79" s="133">
        <v>3258</v>
      </c>
      <c r="D79" s="133"/>
      <c r="F79" s="141" t="s">
        <v>139</v>
      </c>
      <c r="G79" s="141" t="s">
        <v>272</v>
      </c>
      <c r="H79" s="141" t="s">
        <v>414</v>
      </c>
      <c r="I79" s="141" t="s">
        <v>470</v>
      </c>
      <c r="J79" s="142" t="s">
        <v>471</v>
      </c>
      <c r="K79" s="133">
        <v>3258</v>
      </c>
    </row>
    <row r="80" spans="1:11" ht="13.5">
      <c r="A80" s="117" t="s">
        <v>140</v>
      </c>
      <c r="B80" s="117" t="s">
        <v>153</v>
      </c>
      <c r="C80" s="133">
        <v>2051</v>
      </c>
      <c r="D80" s="133"/>
      <c r="F80" s="141" t="s">
        <v>140</v>
      </c>
      <c r="G80" s="141" t="s">
        <v>472</v>
      </c>
      <c r="H80" s="141" t="s">
        <v>473</v>
      </c>
      <c r="I80" s="141" t="s">
        <v>314</v>
      </c>
      <c r="J80" s="142" t="s">
        <v>474</v>
      </c>
      <c r="K80" s="133">
        <v>2051</v>
      </c>
    </row>
    <row r="81" spans="1:11" ht="13.5">
      <c r="A81" s="117" t="s">
        <v>142</v>
      </c>
      <c r="B81" s="117" t="s">
        <v>155</v>
      </c>
      <c r="C81" s="133">
        <v>2833</v>
      </c>
      <c r="D81" s="133"/>
      <c r="F81" s="141" t="s">
        <v>142</v>
      </c>
      <c r="G81" s="141" t="s">
        <v>475</v>
      </c>
      <c r="H81" s="141" t="s">
        <v>414</v>
      </c>
      <c r="I81" s="141" t="s">
        <v>400</v>
      </c>
      <c r="J81" s="142" t="s">
        <v>476</v>
      </c>
      <c r="K81" s="133">
        <v>2833</v>
      </c>
    </row>
    <row r="82" spans="1:11" ht="13.5">
      <c r="A82" s="117" t="s">
        <v>143</v>
      </c>
      <c r="B82" s="117" t="s">
        <v>156</v>
      </c>
      <c r="C82" s="133">
        <v>2822</v>
      </c>
      <c r="D82" s="133"/>
      <c r="F82" s="141" t="s">
        <v>143</v>
      </c>
      <c r="G82" s="141" t="s">
        <v>477</v>
      </c>
      <c r="H82" s="141" t="s">
        <v>265</v>
      </c>
      <c r="I82" s="141" t="s">
        <v>337</v>
      </c>
      <c r="J82" s="142" t="s">
        <v>478</v>
      </c>
      <c r="K82" s="133">
        <v>2822</v>
      </c>
    </row>
    <row r="83" spans="1:11" ht="13.5">
      <c r="A83" s="117" t="s">
        <v>144</v>
      </c>
      <c r="B83" s="117" t="s">
        <v>157</v>
      </c>
      <c r="C83" s="133">
        <v>5728</v>
      </c>
      <c r="D83" s="133"/>
      <c r="F83" s="141" t="s">
        <v>144</v>
      </c>
      <c r="G83" s="141" t="s">
        <v>236</v>
      </c>
      <c r="H83" s="141" t="s">
        <v>269</v>
      </c>
      <c r="I83" s="141" t="s">
        <v>479</v>
      </c>
      <c r="J83" s="142" t="s">
        <v>480</v>
      </c>
      <c r="K83" s="133">
        <v>5728</v>
      </c>
    </row>
    <row r="84" spans="1:11" ht="13.5">
      <c r="A84" s="117" t="s">
        <v>145</v>
      </c>
      <c r="B84" s="117" t="s">
        <v>158</v>
      </c>
      <c r="C84" s="133">
        <v>3418</v>
      </c>
      <c r="D84" s="133"/>
      <c r="F84" s="141" t="s">
        <v>145</v>
      </c>
      <c r="G84" s="141" t="s">
        <v>481</v>
      </c>
      <c r="H84" s="141" t="s">
        <v>482</v>
      </c>
      <c r="I84" s="141" t="s">
        <v>483</v>
      </c>
      <c r="J84" s="142" t="s">
        <v>484</v>
      </c>
      <c r="K84" s="133">
        <v>3418</v>
      </c>
    </row>
    <row r="85" spans="1:11" ht="13.5">
      <c r="A85" s="117" t="s">
        <v>146</v>
      </c>
      <c r="B85" s="117" t="s">
        <v>159</v>
      </c>
      <c r="C85" s="133">
        <v>2051</v>
      </c>
      <c r="D85" s="133"/>
      <c r="F85" s="141" t="s">
        <v>146</v>
      </c>
      <c r="G85" s="141" t="s">
        <v>419</v>
      </c>
      <c r="H85" s="141" t="s">
        <v>485</v>
      </c>
      <c r="I85" s="141" t="s">
        <v>348</v>
      </c>
      <c r="J85" s="142" t="s">
        <v>486</v>
      </c>
      <c r="K85" s="133">
        <v>2051</v>
      </c>
    </row>
    <row r="86" spans="1:11" ht="13.5">
      <c r="A86" s="117" t="s">
        <v>147</v>
      </c>
      <c r="B86" s="117" t="s">
        <v>160</v>
      </c>
      <c r="C86" s="133">
        <v>2714</v>
      </c>
      <c r="D86" s="133"/>
      <c r="F86" s="141" t="s">
        <v>147</v>
      </c>
      <c r="G86" s="141" t="s">
        <v>487</v>
      </c>
      <c r="H86" s="141" t="s">
        <v>244</v>
      </c>
      <c r="I86" s="141" t="s">
        <v>420</v>
      </c>
      <c r="J86" s="142" t="s">
        <v>488</v>
      </c>
      <c r="K86" s="133">
        <v>2714</v>
      </c>
    </row>
    <row r="87" spans="1:11" ht="13.5">
      <c r="A87" s="117" t="s">
        <v>148</v>
      </c>
      <c r="B87" s="117" t="s">
        <v>161</v>
      </c>
      <c r="C87" s="133">
        <v>6513</v>
      </c>
      <c r="D87" s="133"/>
      <c r="F87" s="141" t="s">
        <v>148</v>
      </c>
      <c r="G87" s="141" t="s">
        <v>419</v>
      </c>
      <c r="H87" s="141" t="s">
        <v>449</v>
      </c>
      <c r="I87" s="141" t="s">
        <v>489</v>
      </c>
      <c r="J87" s="142" t="s">
        <v>490</v>
      </c>
      <c r="K87" s="133">
        <v>6513</v>
      </c>
    </row>
    <row r="88" spans="1:11" ht="13.5">
      <c r="A88" s="117" t="s">
        <v>149</v>
      </c>
      <c r="B88" s="117" t="s">
        <v>162</v>
      </c>
      <c r="C88" s="133">
        <v>3999</v>
      </c>
      <c r="D88" s="133"/>
      <c r="F88" s="141" t="s">
        <v>149</v>
      </c>
      <c r="G88" s="141" t="s">
        <v>429</v>
      </c>
      <c r="H88" s="141" t="s">
        <v>407</v>
      </c>
      <c r="I88" s="141" t="s">
        <v>333</v>
      </c>
      <c r="J88" s="142">
        <v>56731782584</v>
      </c>
      <c r="K88" s="133">
        <v>3999</v>
      </c>
    </row>
    <row r="89" spans="1:6" ht="12">
      <c r="A89" s="51"/>
      <c r="B89" s="51"/>
      <c r="D89" s="133"/>
      <c r="F89" s="133"/>
    </row>
    <row r="90" spans="4:6" ht="12">
      <c r="D90" s="133"/>
      <c r="F90" s="133"/>
    </row>
    <row r="91" spans="4:6" ht="12">
      <c r="D91" s="133"/>
      <c r="F91" s="133"/>
    </row>
    <row r="157" ht="12">
      <c r="C157" t="s">
        <v>34</v>
      </c>
    </row>
  </sheetData>
  <sheetProtection selectLockedCells="1" selectUnlockedCells="1"/>
  <printOptions/>
  <pageMargins left="0.38" right="0.15748031496062992" top="0.1968503937007874" bottom="0.1968503937007874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2020-04-28T23:29:07Z</cp:lastPrinted>
  <dcterms:created xsi:type="dcterms:W3CDTF">2014-09-04T19:53:31Z</dcterms:created>
  <dcterms:modified xsi:type="dcterms:W3CDTF">2020-04-29T19:06:58Z</dcterms:modified>
  <cp:category/>
  <cp:version/>
  <cp:contentType/>
  <cp:contentStatus/>
</cp:coreProperties>
</file>